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verview" sheetId="1" state="visible" r:id="rId1"/>
    <sheet name="Assumptions" sheetId="2" state="visible" r:id="rId2"/>
    <sheet name="Budget" sheetId="3" state="visible" r:id="rId3"/>
    <sheet name="Actuals" sheetId="4" state="visible" r:id="rId4"/>
    <sheet name="Variance Analysis" sheetId="5" state="visible" r:id="rId5"/>
    <sheet name="Dashboard"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Red](#,##0)"/>
  </numFmts>
  <fonts count="8">
    <font>
      <name val="Calibri"/>
      <family val="2"/>
      <color theme="1"/>
      <sz val="11"/>
      <scheme val="minor"/>
    </font>
    <font>
      <b val="1"/>
      <color rgb="001F4E79"/>
      <sz val="16"/>
    </font>
    <font>
      <b val="1"/>
      <color rgb="001F4E79"/>
    </font>
    <font>
      <b val="1"/>
      <color rgb="001F4E79"/>
      <sz val="15"/>
    </font>
    <font>
      <i val="1"/>
      <color rgb="00595959"/>
    </font>
    <font>
      <b val="1"/>
      <color rgb="00FFFFFF"/>
    </font>
    <font>
      <b val="1"/>
    </font>
    <font>
      <i val="1"/>
    </font>
  </fonts>
  <fills count="5">
    <fill>
      <patternFill/>
    </fill>
    <fill>
      <patternFill patternType="gray125"/>
    </fill>
    <fill>
      <patternFill patternType="solid">
        <fgColor rgb="001F4E79"/>
      </patternFill>
    </fill>
    <fill>
      <patternFill patternType="solid">
        <fgColor rgb="00DDEBF7"/>
      </patternFill>
    </fill>
    <fill>
      <patternFill patternType="solid">
        <fgColor rgb="00E2EFDA"/>
      </patternFill>
    </fill>
  </fills>
  <borders count="2">
    <border>
      <left/>
      <right/>
      <top/>
      <bottom/>
      <diagonal/>
    </border>
    <border>
      <left style="thin"/>
      <right style="thin"/>
      <top style="thin"/>
      <bottom style="thin"/>
    </border>
  </borders>
  <cellStyleXfs count="1">
    <xf numFmtId="0" fontId="0" fillId="0" borderId="0"/>
  </cellStyleXfs>
  <cellXfs count="29">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horizontal="left" vertical="center"/>
    </xf>
    <xf numFmtId="0" fontId="4" fillId="0" borderId="0" applyAlignment="1" pivotButton="0" quotePrefix="0" xfId="0">
      <alignment horizontal="left"/>
    </xf>
    <xf numFmtId="0" fontId="5" fillId="2" borderId="0" applyAlignment="1" pivotButton="0" quotePrefix="0" xfId="0">
      <alignment horizontal="left"/>
    </xf>
    <xf numFmtId="0" fontId="5" fillId="2" borderId="0" applyAlignment="1" pivotButton="0" quotePrefix="0" xfId="0">
      <alignment horizontal="center"/>
    </xf>
    <xf numFmtId="0" fontId="2" fillId="3" borderId="0" pivotButton="0" quotePrefix="0" xfId="0"/>
    <xf numFmtId="0" fontId="0" fillId="0" borderId="0" applyAlignment="1" pivotButton="0" quotePrefix="0" xfId="0">
      <alignment wrapText="1"/>
    </xf>
    <xf numFmtId="3" fontId="0" fillId="0" borderId="0" pivotButton="0" quotePrefix="0" xfId="0"/>
    <xf numFmtId="1" fontId="0" fillId="0" borderId="0" pivotButton="0" quotePrefix="0" xfId="0"/>
    <xf numFmtId="164" fontId="0" fillId="0" borderId="0" pivotButton="0" quotePrefix="0" xfId="0"/>
    <xf numFmtId="0" fontId="6" fillId="0" borderId="1" pivotButton="0" quotePrefix="0" xfId="0"/>
    <xf numFmtId="3" fontId="6" fillId="0" borderId="1" pivotButton="0" quotePrefix="0" xfId="0"/>
    <xf numFmtId="0" fontId="6" fillId="4" borderId="1" pivotButton="0" quotePrefix="0" xfId="0"/>
    <xf numFmtId="3" fontId="6" fillId="4" borderId="1" pivotButton="0" quotePrefix="0" xfId="0"/>
    <xf numFmtId="0" fontId="7" fillId="0" borderId="0" pivotButton="0" quotePrefix="0" xfId="0"/>
    <xf numFmtId="164" fontId="7" fillId="0" borderId="0" pivotButton="0" quotePrefix="0" xfId="0"/>
    <xf numFmtId="165" fontId="0" fillId="0" borderId="0" pivotButton="0" quotePrefix="0" xfId="0"/>
    <xf numFmtId="165" fontId="6" fillId="0" borderId="1" pivotButton="0" quotePrefix="0" xfId="0"/>
    <xf numFmtId="165" fontId="6" fillId="4" borderId="1" pivotButton="0" quotePrefix="0" xfId="0"/>
    <xf numFmtId="164" fontId="6" fillId="0" borderId="1" pivotButton="0" quotePrefix="0" xfId="0"/>
    <xf numFmtId="164" fontId="6" fillId="4" borderId="1" pivotButton="0" quotePrefix="0" xfId="0"/>
    <xf numFmtId="0" fontId="0" fillId="0" borderId="0" applyAlignment="1" pivotButton="0" quotePrefix="0" xfId="0">
      <alignment horizontal="center"/>
    </xf>
    <xf numFmtId="0" fontId="6" fillId="0" borderId="1" applyAlignment="1" pivotButton="0" quotePrefix="0" xfId="0">
      <alignment horizontal="center"/>
    </xf>
    <xf numFmtId="0" fontId="6" fillId="4" borderId="1" applyAlignment="1" pivotButton="0" quotePrefix="0" xfId="0">
      <alignment horizontal="center"/>
    </xf>
    <xf numFmtId="0" fontId="7" fillId="0" borderId="0" applyAlignment="1" pivotButton="0" quotePrefix="0" xfId="0">
      <alignment horizontal="center"/>
    </xf>
    <xf numFmtId="0" fontId="6" fillId="0" borderId="0" pivotButton="0" quotePrefix="0" xfId="0"/>
  </cellXfs>
  <cellStyles count="1">
    <cellStyle name="Normal" xfId="0" builtinId="0" hidden="0"/>
  </cellStyles>
  <dxfs count="2">
    <dxf>
      <fill>
        <patternFill patternType="solid">
          <fgColor rgb="00C6EFCE"/>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charts/chart1.xml><?xml version="1.0" encoding="utf-8"?>
<chartSpace xmlns:a="http://schemas.openxmlformats.org/drawingml/2006/main" xmlns="http://schemas.openxmlformats.org/drawingml/2006/chart">
  <chart>
    <title>
      <tx>
        <rich>
          <a:bodyPr/>
          <a:p>
            <a:pPr>
              <a:defRPr/>
            </a:pPr>
            <a:r>
              <a:t>Monthly Revenue: Budget vs Actual (Rs)</a:t>
            </a:r>
          </a:p>
        </rich>
      </tx>
    </title>
    <plotArea>
      <lineChart>
        <grouping val="standard"/>
        <ser>
          <idx val="0"/>
          <order val="0"/>
          <tx>
            <strRef>
              <f>'Dashboard'!B15</f>
            </strRef>
          </tx>
          <spPr>
            <a:ln>
              <a:prstDash val="solid"/>
            </a:ln>
          </spPr>
          <marker>
            <symbol val="none"/>
            <spPr>
              <a:ln>
                <a:prstDash val="solid"/>
              </a:ln>
            </spPr>
          </marker>
          <cat>
            <numRef>
              <f>'Dashboard'!$A$16:$A$26</f>
            </numRef>
          </cat>
          <val>
            <numRef>
              <f>'Dashboard'!$B$16:$B$26</f>
            </numRef>
          </val>
        </ser>
        <ser>
          <idx val="1"/>
          <order val="1"/>
          <tx>
            <strRef>
              <f>'Dashboard'!C15</f>
            </strRef>
          </tx>
          <spPr>
            <a:ln>
              <a:prstDash val="solid"/>
            </a:ln>
          </spPr>
          <marker>
            <symbol val="none"/>
            <spPr>
              <a:ln>
                <a:prstDash val="solid"/>
              </a:ln>
            </spPr>
          </marker>
          <cat>
            <numRef>
              <f>'Dashboard'!$A$16:$A$26</f>
            </numRef>
          </cat>
          <val>
            <numRef>
              <f>'Dashboard'!$C$16:$C$26</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FY Opex Variance by Department (Rs, favorable +)</a:t>
            </a:r>
          </a:p>
        </rich>
      </tx>
    </title>
    <plotArea>
      <barChart>
        <barDir val="col"/>
        <grouping val="clustered"/>
        <ser>
          <idx val="0"/>
          <order val="0"/>
          <tx>
            <strRef>
              <f>'Dashboard'!B29</f>
            </strRef>
          </tx>
          <spPr>
            <a:ln>
              <a:prstDash val="solid"/>
            </a:ln>
          </spPr>
          <cat>
            <numRef>
              <f>'Dashboard'!$A$30:$A$35</f>
            </numRef>
          </cat>
          <val>
            <numRef>
              <f>'Dashboard'!$B$30:$B$35</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6</col>
      <colOff>0</colOff>
      <row>3</row>
      <rowOff>0</rowOff>
    </from>
    <ext cx="5400000" cy="2700000"/>
    <graphicFrame>
      <nvGraphicFramePr>
        <cNvPr id="1" name="Chart 1"/>
        <cNvGraphicFramePr/>
      </nvGraphicFramePr>
      <xfrm/>
      <a:graphic>
        <a:graphicData uri="http://schemas.openxmlformats.org/drawingml/2006/chart">
          <c:chart r:id="rId1"/>
        </a:graphicData>
      </a:graphic>
    </graphicFrame>
    <clientData/>
  </oneCellAnchor>
  <oneCellAnchor>
    <from>
      <col>6</col>
      <colOff>0</colOff>
      <row>20</row>
      <rowOff>0</rowOff>
    </from>
    <ext cx="5400000" cy="2700000"/>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B13"/>
  <sheetViews>
    <sheetView workbookViewId="0">
      <pane ySplit="1" topLeftCell="A2" activePane="bottomLeft" state="frozen"/>
      <selection pane="bottomLeft" activeCell="A1" sqref="A1"/>
    </sheetView>
  </sheetViews>
  <sheetFormatPr baseColWidth="8" defaultRowHeight="15"/>
  <cols>
    <col width="26" customWidth="1" min="1" max="1"/>
    <col width="118" customWidth="1" min="2" max="2"/>
  </cols>
  <sheetData>
    <row r="1">
      <c r="A1" s="1" t="inlineStr">
        <is>
          <t>Nova Retail Pvt Ltd: Budget vs Actual Variance Pack, FY 2025-26</t>
        </is>
      </c>
    </row>
    <row r="2">
      <c r="A2" s="2" t="inlineStr">
        <is>
          <t>Purpose</t>
        </is>
      </c>
      <c r="B2" s="3" t="inlineStr">
        <is>
          <t>A board-ready budget-vs-actual variance analysis pack for FY 2025-26, prepared in the style of a monthly FP&amp;A review. It shows where actual performance landed against plan - by month and by line item - with Rs and % variances, favorable/unfavorable callouts, conditional formatting, and a one-page executive dashboard. Portfolio piece for FP&amp;A / finance-analyst roles.</t>
        </is>
      </c>
    </row>
    <row r="3">
      <c r="A3" s="2" t="inlineStr">
        <is>
          <t>Company Profile</t>
        </is>
      </c>
      <c r="B3" s="3" t="inlineStr">
        <is>
          <t>Nova Retail Pvt Ltd is a fictional Indian D2C consumer-retail company: own website plus marketplaces, 4 owned experience stores (Bengaluru, Mumbai, Delhi NCR, Hyderabad), and a small corporate / B2B gifting channel. FY 2025-26 (Apr-25 to Mar-26, 12 complete months) revenue budget is Rs 13.00 Cr (target band Rs 12-14 Cr), gross margin 42%, average headcount 36 FTE, and budgeted EBITDA Rs 1.56 Cr (12.0% margin). All figures in Rs.</t>
        </is>
      </c>
    </row>
    <row r="4">
      <c r="A4" s="2" t="inlineStr">
        <is>
          <t>Methodology</t>
        </is>
      </c>
      <c r="B4" s="3" t="inlineStr">
        <is>
          <t>The Budget was built bottom-up from the drivers on the Assumptions sheet (orders x AOV by channel; opex as % of revenue) and then distributed across the 12 months using a seasonality index that peaks in the Oct-Dec festive quarter, dips in Jan-Feb, and pushes in Mar. Actuals = Budget x (1 + factor), with a different factor per line per month drawn from a fixed random seed (20250401) so the workbook is fully reproducible; general factors run -12% to +10%, with Marketing the deliberate exception (~+15%) to tell the overspend story. FY revenue, opex and EBITDA totals were computed and asserted in Python BEFORE the workbook was built.</t>
        </is>
      </c>
    </row>
    <row r="5">
      <c r="A5" s="2" t="inlineStr">
        <is>
          <t>Variance Convention</t>
        </is>
      </c>
      <c r="B5" s="3" t="inlineStr">
        <is>
          <t>Revenue lines: Variance = Actual - Budget, so &gt; 0 is Favorable. Expense lines (COGS and all six opex departments): Variance = Budget - Actual, so &gt; 0 is Favorable. Because the sign convention is baked into each formula, positive = favorable everywhere: variance cells turn green (cell_is &gt; 0) and unfavorable cells turn red (cell_is &lt; 0). The Variance Analysis sheet carries, for every cell: the Rs variance, the % variance, and an IF-based Fav / Unfav / On Plan indicator. Negative variances display in red parentheses: (#,##0);[Red](#,##0).</t>
        </is>
      </c>
    </row>
    <row r="6">
      <c r="A6" s="2" t="inlineStr">
        <is>
          <t>FY 2025-26 Story</t>
        </is>
      </c>
      <c r="B6" s="3" t="inlineStr">
        <is>
          <t>FY 2025-26 came in with revenue +2.9% vs budget (Rs 13.38 Cr actual vs Rs 13.00 Cr budget); gross profit +1.2% at a 41.3% margin (budget 42.0%) - roughly in line; operating expenses finished +3.4% over budget; and EBITDA landed -4.5% below plan (Rs 1.49 Cr vs Rs 1.56 Cr, margin 11.1% vs 12.0%). The drivers: Marketing overspent +14.6% but revenue follow-through was weak; Online / D2C beat budget +5.9%; Operations underran -3.9%. Net story: revenue modestly ahead, gross profit roughly in line, opex slightly over, EBITDA slightly below budget.</t>
        </is>
      </c>
    </row>
    <row r="7">
      <c r="A7" s="2" t="inlineStr">
        <is>
          <t>Sheet Guide - Overview</t>
        </is>
      </c>
      <c r="B7" s="3" t="inlineStr">
        <is>
          <t>This page: purpose, methodology, variance convention, sheet guide, company profile and the FY story.</t>
        </is>
      </c>
    </row>
    <row r="8">
      <c r="A8" s="2" t="inlineStr">
        <is>
          <t>Sheet Guide - Assumptions</t>
        </is>
      </c>
      <c r="B8" s="3" t="inlineStr">
        <is>
          <t>Driver table (headcount, AOV, orders, marketing spend %, COGS/opex rates, seasonality) that justifies the Budget.</t>
        </is>
      </c>
    </row>
    <row r="9">
      <c r="A9" s="2" t="inlineStr">
        <is>
          <t>Sheet Guide - Budget</t>
        </is>
      </c>
      <c r="B9" s="3" t="inlineStr">
        <is>
          <t>12 monthly columns + FY Total (SUM): three revenue lines, COGS, Gross Profit (formula), six departmental opex lines, Total Opex, EBITDA and EBITDA margin.</t>
        </is>
      </c>
    </row>
    <row r="10">
      <c r="A10" s="2" t="inlineStr">
        <is>
          <t>Sheet Guide - Actuals</t>
        </is>
      </c>
      <c r="B10" s="3" t="inlineStr">
        <is>
          <t>Identical layout to Budget, populated with actual figures and an FY Total column.</t>
        </is>
      </c>
    </row>
    <row r="11">
      <c r="A11" s="2" t="inlineStr">
        <is>
          <t>Sheet Guide - Variance Analysis</t>
        </is>
      </c>
      <c r="B11" s="3" t="inlineStr">
        <is>
          <t>Same layout in three stacked blocks: Rs variance, % variance, and Fav/Unfav indicator - all live formulas linking Budget and Actuals, with green/red cell_is conditional formatting.</t>
        </is>
      </c>
    </row>
    <row r="12">
      <c r="A12" s="2" t="inlineStr">
        <is>
          <t>Sheet Guide - Dashboard</t>
        </is>
      </c>
      <c r="B12" s="3" t="inlineStr">
        <is>
          <t>KPI summary block (FY revenue budget/actual/variance %, opex variance, FY EBITDA budget/actual, margins) plus two native charts: monthly revenue budget vs actual and opex variance by department.</t>
        </is>
      </c>
    </row>
    <row r="13">
      <c r="A13" s="2" t="inlineStr">
        <is>
          <t>How the Numbers Recalculate</t>
        </is>
      </c>
      <c r="B13" s="3" t="inlineStr">
        <is>
          <t>Budget, Actuals, Variance Analysis and Dashboard are live formulas. The workbook is flagged for full recalculation on open, so Excel computes everything the first time it is opened (the file was generated with openpyxl, which does not evaluate formulas - cached results are intentionally empty until Excel recalculates).</t>
        </is>
      </c>
    </row>
  </sheetData>
  <mergeCells count="1">
    <mergeCell ref="A1:B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0"/>
  <sheetViews>
    <sheetView workbookViewId="0">
      <pane ySplit="3" topLeftCell="A4" activePane="bottomLeft" state="frozen"/>
      <selection pane="bottomLeft" activeCell="A1" sqref="A1"/>
    </sheetView>
  </sheetViews>
  <sheetFormatPr baseColWidth="8" defaultRowHeight="15"/>
  <cols>
    <col width="34" customWidth="1" min="1" max="1"/>
    <col width="46" customWidth="1" min="2" max="2"/>
    <col width="14" customWidth="1" min="3" max="3"/>
    <col width="66" customWidth="1" min="4" max="4"/>
  </cols>
  <sheetData>
    <row r="1">
      <c r="A1" s="4" t="inlineStr">
        <is>
          <t>Assumptions &amp; Budget Drivers - FY 2025-26</t>
        </is>
      </c>
    </row>
    <row r="2">
      <c r="A2" s="5" t="inlineStr">
        <is>
          <t>Drivers used to build the Budget sheet; channel and cost totals reconcile to Budget within ~1% (fixed seed, no plug figures).</t>
        </is>
      </c>
    </row>
    <row r="3">
      <c r="A3" s="6" t="inlineStr">
        <is>
          <t>Driver</t>
        </is>
      </c>
      <c r="B3" s="7" t="inlineStr">
        <is>
          <t>Value</t>
        </is>
      </c>
      <c r="C3" s="7" t="inlineStr">
        <is>
          <t>Unit</t>
        </is>
      </c>
      <c r="D3" s="6" t="inlineStr">
        <is>
          <t>Basis / Note</t>
        </is>
      </c>
    </row>
    <row r="4">
      <c r="A4" s="8" t="inlineStr">
        <is>
          <t>REVENUE DRIVERS</t>
        </is>
      </c>
    </row>
    <row r="5">
      <c r="A5" t="inlineStr">
        <is>
          <t>Fiscal year</t>
        </is>
      </c>
      <c r="B5" t="inlineStr">
        <is>
          <t>FY 2025-26 (Apr-25 - Mar-26)</t>
        </is>
      </c>
      <c r="C5" t="inlineStr">
        <is>
          <t>-</t>
        </is>
      </c>
      <c r="D5" s="9" t="inlineStr">
        <is>
          <t>12 complete months; all figures in Rs</t>
        </is>
      </c>
    </row>
    <row r="6">
      <c r="A6" t="inlineStr">
        <is>
          <t>Annual revenue budget</t>
        </is>
      </c>
      <c r="B6" s="10" t="n">
        <v>130000000</v>
      </c>
      <c r="C6" t="inlineStr">
        <is>
          <t>Rs</t>
        </is>
      </c>
      <c r="D6" s="9" t="inlineStr">
        <is>
          <t>Rs 13.0 Cr - inside the Rs 12-14 Cr band; built bottom-up from the drivers below</t>
        </is>
      </c>
    </row>
    <row r="7">
      <c r="A7" t="inlineStr">
        <is>
          <t>Seasonality index (Apr..Mar)</t>
        </is>
      </c>
      <c r="B7" t="inlineStr">
        <is>
          <t>0.85 / 0.85 / 0.90 / 0.90 / 1.00 / 1.00 / 1.25 / 1.30 / 1.20 / 0.85 / 0.85 / 1.05</t>
        </is>
      </c>
      <c r="C7" t="inlineStr">
        <is>
          <t>index</t>
        </is>
      </c>
      <c r="D7" s="9" t="inlineStr">
        <is>
          <t>Oct-Dec festive quarter highest, Jan-Feb dip, Mar year-end push</t>
        </is>
      </c>
    </row>
    <row r="8">
      <c r="A8" t="inlineStr">
        <is>
          <t>Owned experience stores</t>
        </is>
      </c>
      <c r="B8" s="11" t="n">
        <v>4</v>
      </c>
      <c r="C8" t="inlineStr">
        <is>
          <t>stores</t>
        </is>
      </c>
      <c r="D8" s="9" t="inlineStr">
        <is>
          <t>Bengaluru, Mumbai, Delhi NCR, Hyderabad</t>
        </is>
      </c>
    </row>
    <row r="9">
      <c r="A9" t="inlineStr">
        <is>
          <t>Orders per store per month</t>
        </is>
      </c>
      <c r="B9" s="10" t="n">
        <v>635</v>
      </c>
      <c r="C9" t="inlineStr">
        <is>
          <t>orders</t>
        </is>
      </c>
      <c r="D9" s="9" t="inlineStr">
        <is>
          <t>≈ 21 bills/day/store at the AOV below</t>
        </is>
      </c>
    </row>
    <row r="10">
      <c r="A10" t="inlineStr">
        <is>
          <t>Average order value - retail</t>
        </is>
      </c>
      <c r="B10" s="10" t="n">
        <v>2350</v>
      </c>
      <c r="C10" t="inlineStr">
        <is>
          <t>Rs</t>
        </is>
      </c>
      <c r="D10" s="9" t="inlineStr">
        <is>
          <t>Blended AOV; FY25 actual + ~4% price realisation</t>
        </is>
      </c>
    </row>
    <row r="11">
      <c r="A11" t="inlineStr">
        <is>
          <t>Online orders per month</t>
        </is>
      </c>
      <c r="B11" s="10" t="n">
        <v>1870</v>
      </c>
      <c r="C11" t="inlineStr">
        <is>
          <t>orders</t>
        </is>
      </c>
      <c r="D11" s="9" t="inlineStr">
        <is>
          <t>Own site + marketplaces; ≈ 62 orders/day</t>
        </is>
      </c>
    </row>
    <row r="12">
      <c r="A12" t="inlineStr">
        <is>
          <t>Average order value - online</t>
        </is>
      </c>
      <c r="B12" s="10" t="n">
        <v>1850</v>
      </c>
      <c r="C12" t="inlineStr">
        <is>
          <t>Rs</t>
        </is>
      </c>
      <c r="D12" s="9" t="inlineStr">
        <is>
          <t>D2C AOV runs below store AOV</t>
        </is>
      </c>
    </row>
    <row r="13">
      <c r="A13" t="inlineStr">
        <is>
          <t>B2B orders per month</t>
        </is>
      </c>
      <c r="B13" s="10" t="n">
        <v>10</v>
      </c>
      <c r="C13" t="inlineStr">
        <is>
          <t>orders</t>
        </is>
      </c>
      <c r="D13" s="9" t="inlineStr">
        <is>
          <t>Corporate gifting / bulk deals</t>
        </is>
      </c>
    </row>
    <row r="14">
      <c r="A14" t="inlineStr">
        <is>
          <t>Average B2B order value</t>
        </is>
      </c>
      <c r="B14" s="10" t="n">
        <v>140000</v>
      </c>
      <c r="C14" t="inlineStr">
        <is>
          <t>Rs</t>
        </is>
      </c>
      <c r="D14" s="9" t="inlineStr">
        <is>
          <t>Deal-sized, not per-customer</t>
        </is>
      </c>
    </row>
    <row r="15">
      <c r="A15" s="8" t="inlineStr">
        <is>
          <t>COST &amp; HEADCOUNT DRIVERS</t>
        </is>
      </c>
    </row>
    <row r="16">
      <c r="A16" t="inlineStr">
        <is>
          <t>COGS rate</t>
        </is>
      </c>
      <c r="B16" s="12" t="n">
        <v>0.58</v>
      </c>
      <c r="C16" t="inlineStr">
        <is>
          <t>% of revenue</t>
        </is>
      </c>
      <c r="D16" s="9" t="inlineStr">
        <is>
          <t>Landed cost incl. freight; implies 42% gross margin</t>
        </is>
      </c>
    </row>
    <row r="17">
      <c r="A17" t="inlineStr">
        <is>
          <t>Gross margin</t>
        </is>
      </c>
      <c r="B17" s="12" t="n">
        <v>0.42</v>
      </c>
      <c r="C17" t="inlineStr">
        <is>
          <t>% of revenue</t>
        </is>
      </c>
      <c r="D17" s="9" t="inlineStr">
        <is>
          <t>1 - COGS rate</t>
        </is>
      </c>
    </row>
    <row r="18">
      <c r="A18" t="inlineStr">
        <is>
          <t>Headcount (average FTE)</t>
        </is>
      </c>
      <c r="B18" s="10" t="n">
        <v>36</v>
      </c>
      <c r="C18" t="inlineStr">
        <is>
          <t>FTE</t>
        </is>
      </c>
      <c r="D18" s="9" t="inlineStr">
        <is>
          <t>16 store floor + 20 corporate; fulfilment &amp; delivery via partners</t>
        </is>
      </c>
    </row>
    <row r="19">
      <c r="A19" t="inlineStr">
        <is>
          <t>Average annual cost per FTE</t>
        </is>
      </c>
      <c r="B19" s="10" t="n">
        <v>306900</v>
      </c>
      <c r="C19" t="inlineStr">
        <is>
          <t>Rs</t>
        </is>
      </c>
      <c r="D19" s="9" t="inlineStr">
        <is>
          <t>Store floor ≈ Rs 2.2L, corporate ≈ Rs 3.8L; ties to People opex</t>
        </is>
      </c>
    </row>
    <row r="20">
      <c r="A20" t="inlineStr">
        <is>
          <t>Marketing spend</t>
        </is>
      </c>
      <c r="B20" s="12" t="n">
        <v>0.09</v>
      </c>
      <c r="C20" t="inlineStr">
        <is>
          <t>% of revenue</t>
        </is>
      </c>
      <c r="D20" s="9" t="inlineStr">
        <is>
          <t>Festive-weighted (Oct-Dec) plus Mar push; the FY overspend story lands here</t>
        </is>
      </c>
    </row>
    <row r="21">
      <c r="A21" t="inlineStr">
        <is>
          <t>Sales opex</t>
        </is>
      </c>
      <c r="B21" s="12" t="n">
        <v>0.035</v>
      </c>
      <c r="C21" t="inlineStr">
        <is>
          <t>% of revenue</t>
        </is>
      </c>
      <c r="D21" s="9" t="inlineStr">
        <is>
          <t>Commissions &amp; channel incentives</t>
        </is>
      </c>
    </row>
    <row r="22">
      <c r="A22" t="inlineStr">
        <is>
          <t>Operations opex</t>
        </is>
      </c>
      <c r="B22" s="12" t="n">
        <v>0.055</v>
      </c>
      <c r="C22" t="inlineStr">
        <is>
          <t>% of revenue</t>
        </is>
      </c>
      <c r="D22" s="9" t="inlineStr">
        <is>
          <t>Store rent, logistics &amp; fulfilment</t>
        </is>
      </c>
    </row>
    <row r="23">
      <c r="A23" t="inlineStr">
        <is>
          <t>People opex</t>
        </is>
      </c>
      <c r="B23" s="12" t="n">
        <v>0.08500000000000001</v>
      </c>
      <c r="C23" t="inlineStr">
        <is>
          <t>% of revenue</t>
        </is>
      </c>
      <c r="D23" s="9" t="inlineStr">
        <is>
          <t>Salaries, benefits, statutory</t>
        </is>
      </c>
    </row>
    <row r="24">
      <c r="A24" t="inlineStr">
        <is>
          <t>Technology opex</t>
        </is>
      </c>
      <c r="B24" s="12" t="n">
        <v>0.018</v>
      </c>
      <c r="C24" t="inlineStr">
        <is>
          <t>% of revenue</t>
        </is>
      </c>
      <c r="D24" s="9" t="inlineStr">
        <is>
          <t>Platform, licences, infra</t>
        </is>
      </c>
    </row>
    <row r="25">
      <c r="A25" t="inlineStr">
        <is>
          <t>Admin opex</t>
        </is>
      </c>
      <c r="B25" s="12" t="n">
        <v>0.017</v>
      </c>
      <c r="C25" t="inlineStr">
        <is>
          <t>% of revenue</t>
        </is>
      </c>
      <c r="D25" s="9" t="inlineStr">
        <is>
          <t>Office, professional fees, insurance</t>
        </is>
      </c>
    </row>
    <row r="26">
      <c r="A26" t="inlineStr">
        <is>
          <t>Total opex</t>
        </is>
      </c>
      <c r="B26" s="12" t="n">
        <v>0.3</v>
      </c>
      <c r="C26" t="inlineStr">
        <is>
          <t>% of revenue</t>
        </is>
      </c>
      <c r="D26" s="9" t="inlineStr">
        <is>
          <t>Sum of the six departments; implies a 12% EBITDA margin at budget</t>
        </is>
      </c>
    </row>
    <row r="27">
      <c r="A27" s="8" t="inlineStr">
        <is>
          <t>VARIANCE &amp; METHOD DRIVERS</t>
        </is>
      </c>
    </row>
    <row r="28">
      <c r="A28" t="inlineStr">
        <is>
          <t>Actuals factors</t>
        </is>
      </c>
      <c r="B28" t="inlineStr">
        <is>
          <t>-12% to +10%</t>
        </is>
      </c>
      <c r="C28" t="inlineStr">
        <is>
          <t>% vs budget</t>
        </is>
      </c>
      <c r="D28" s="9" t="inlineStr">
        <is>
          <t>One factor per line per month; fixed seed 20250401 makes the pack reproducible</t>
        </is>
      </c>
    </row>
    <row r="29">
      <c r="A29" t="inlineStr">
        <is>
          <t>Marketing exception</t>
        </is>
      </c>
      <c r="B29" t="inlineStr">
        <is>
          <t>~+15%</t>
        </is>
      </c>
      <c r="C29" t="inlineStr">
        <is>
          <t>% vs budget</t>
        </is>
      </c>
      <c r="D29" s="9" t="inlineStr">
        <is>
          <t>Deliberate story: the ONLY line allowed outside the -12%..+10% band, so the overspend reads clearly</t>
        </is>
      </c>
    </row>
    <row r="30">
      <c r="A30" t="inlineStr">
        <is>
          <t>Channel tie-out</t>
        </is>
      </c>
      <c r="B30" t="inlineStr">
        <is>
          <t>within 0.6%</t>
        </is>
      </c>
      <c r="C30" t="inlineStr">
        <is>
          <t>vs Budget</t>
        </is>
      </c>
      <c r="D30" s="9" t="inlineStr">
        <is>
          <t>4 x 635 x Rs 2,350 (retail), 1,870 x Rs 1,850 (online), 10 x Rs 1.4L (B2B) reproduce the Budget channel totals</t>
        </is>
      </c>
    </row>
  </sheetData>
  <mergeCells count="2">
    <mergeCell ref="A1:D1"/>
    <mergeCell ref="A2:D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20"/>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3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5" customWidth="1" min="14" max="14"/>
  </cols>
  <sheetData>
    <row r="1">
      <c r="A1" s="4" t="inlineStr">
        <is>
          <t>Nova Retail Pvt Ltd: Budget (FY 2025-26)</t>
        </is>
      </c>
    </row>
    <row r="2">
      <c r="A2" s="5" t="inlineStr">
        <is>
          <t>Monthly budget by line item | Apr-25 to Mar-26 | All figures in Rs | FY Total column = SUM of the 12 months</t>
        </is>
      </c>
    </row>
    <row r="3">
      <c r="A3" s="6" t="inlineStr">
        <is>
          <t>Line Item</t>
        </is>
      </c>
      <c r="B3" s="7" t="inlineStr">
        <is>
          <t>Apr-25</t>
        </is>
      </c>
      <c r="C3" s="7" t="inlineStr">
        <is>
          <t>May-25</t>
        </is>
      </c>
      <c r="D3" s="7" t="inlineStr">
        <is>
          <t>Jun-25</t>
        </is>
      </c>
      <c r="E3" s="7" t="inlineStr">
        <is>
          <t>Jul-25</t>
        </is>
      </c>
      <c r="F3" s="7" t="inlineStr">
        <is>
          <t>Aug-25</t>
        </is>
      </c>
      <c r="G3" s="7" t="inlineStr">
        <is>
          <t>Sep-25</t>
        </is>
      </c>
      <c r="H3" s="7" t="inlineStr">
        <is>
          <t>Oct-25</t>
        </is>
      </c>
      <c r="I3" s="7" t="inlineStr">
        <is>
          <t>Nov-25</t>
        </is>
      </c>
      <c r="J3" s="7" t="inlineStr">
        <is>
          <t>Dec-25</t>
        </is>
      </c>
      <c r="K3" s="7" t="inlineStr">
        <is>
          <t>Jan-26</t>
        </is>
      </c>
      <c r="L3" s="7" t="inlineStr">
        <is>
          <t>Feb-26</t>
        </is>
      </c>
      <c r="M3" s="7" t="inlineStr">
        <is>
          <t>Mar-26</t>
        </is>
      </c>
      <c r="N3" s="7" t="inlineStr">
        <is>
          <t>FY Total</t>
        </is>
      </c>
    </row>
    <row r="4">
      <c r="A4" s="8" t="inlineStr">
        <is>
          <t>REVENUE</t>
        </is>
      </c>
    </row>
    <row r="5">
      <c r="A5" t="inlineStr">
        <is>
          <t>Retail Stores</t>
        </is>
      </c>
      <c r="B5" s="10" t="n">
        <v>5064583</v>
      </c>
      <c r="C5" s="10" t="n">
        <v>5064583</v>
      </c>
      <c r="D5" s="10" t="n">
        <v>5362500</v>
      </c>
      <c r="E5" s="10" t="n">
        <v>5362500</v>
      </c>
      <c r="F5" s="10" t="n">
        <v>5958333</v>
      </c>
      <c r="G5" s="10" t="n">
        <v>5958333</v>
      </c>
      <c r="H5" s="10" t="n">
        <v>7447917</v>
      </c>
      <c r="I5" s="10" t="n">
        <v>7745833</v>
      </c>
      <c r="J5" s="10" t="n">
        <v>7150000</v>
      </c>
      <c r="K5" s="10" t="n">
        <v>5064583</v>
      </c>
      <c r="L5" s="10" t="n">
        <v>5064583</v>
      </c>
      <c r="M5" s="10" t="n">
        <v>6256250</v>
      </c>
      <c r="N5" s="10">
        <f>SUM(B5:M5)</f>
        <v/>
      </c>
    </row>
    <row r="6">
      <c r="A6" t="inlineStr">
        <is>
          <t>Online / D2C</t>
        </is>
      </c>
      <c r="B6" s="10" t="n">
        <v>2946667</v>
      </c>
      <c r="C6" s="10" t="n">
        <v>2946667</v>
      </c>
      <c r="D6" s="10" t="n">
        <v>3120000</v>
      </c>
      <c r="E6" s="10" t="n">
        <v>3120000</v>
      </c>
      <c r="F6" s="10" t="n">
        <v>3466667</v>
      </c>
      <c r="G6" s="10" t="n">
        <v>3466667</v>
      </c>
      <c r="H6" s="10" t="n">
        <v>4333333</v>
      </c>
      <c r="I6" s="10" t="n">
        <v>4506667</v>
      </c>
      <c r="J6" s="10" t="n">
        <v>4160000</v>
      </c>
      <c r="K6" s="10" t="n">
        <v>2946667</v>
      </c>
      <c r="L6" s="10" t="n">
        <v>2946667</v>
      </c>
      <c r="M6" s="10" t="n">
        <v>3640000</v>
      </c>
      <c r="N6" s="10">
        <f>SUM(B6:M6)</f>
        <v/>
      </c>
    </row>
    <row r="7">
      <c r="A7" t="inlineStr">
        <is>
          <t>Corporate / B2B</t>
        </is>
      </c>
      <c r="B7" s="10" t="n">
        <v>1197083</v>
      </c>
      <c r="C7" s="10" t="n">
        <v>1197083</v>
      </c>
      <c r="D7" s="10" t="n">
        <v>1267500</v>
      </c>
      <c r="E7" s="10" t="n">
        <v>1267500</v>
      </c>
      <c r="F7" s="10" t="n">
        <v>1408333</v>
      </c>
      <c r="G7" s="10" t="n">
        <v>1408333</v>
      </c>
      <c r="H7" s="10" t="n">
        <v>1760417</v>
      </c>
      <c r="I7" s="10" t="n">
        <v>1830833</v>
      </c>
      <c r="J7" s="10" t="n">
        <v>1690000</v>
      </c>
      <c r="K7" s="10" t="n">
        <v>1197083</v>
      </c>
      <c r="L7" s="10" t="n">
        <v>1197083</v>
      </c>
      <c r="M7" s="10" t="n">
        <v>1478750</v>
      </c>
      <c r="N7" s="10">
        <f>SUM(B7:M7)</f>
        <v/>
      </c>
    </row>
    <row r="8">
      <c r="A8" s="13" t="inlineStr">
        <is>
          <t>Total Revenue</t>
        </is>
      </c>
      <c r="B8" s="14">
        <f>SUM(B5:B7)</f>
        <v/>
      </c>
      <c r="C8" s="14">
        <f>SUM(C5:C7)</f>
        <v/>
      </c>
      <c r="D8" s="14">
        <f>SUM(D5:D7)</f>
        <v/>
      </c>
      <c r="E8" s="14">
        <f>SUM(E5:E7)</f>
        <v/>
      </c>
      <c r="F8" s="14">
        <f>SUM(F5:F7)</f>
        <v/>
      </c>
      <c r="G8" s="14">
        <f>SUM(G5:G7)</f>
        <v/>
      </c>
      <c r="H8" s="14">
        <f>SUM(H5:H7)</f>
        <v/>
      </c>
      <c r="I8" s="14">
        <f>SUM(I5:I7)</f>
        <v/>
      </c>
      <c r="J8" s="14">
        <f>SUM(J5:J7)</f>
        <v/>
      </c>
      <c r="K8" s="14">
        <f>SUM(K5:K7)</f>
        <v/>
      </c>
      <c r="L8" s="14">
        <f>SUM(L5:L7)</f>
        <v/>
      </c>
      <c r="M8" s="14">
        <f>SUM(M5:M7)</f>
        <v/>
      </c>
      <c r="N8" s="14">
        <f>SUM(B8:M8)</f>
        <v/>
      </c>
    </row>
    <row r="9">
      <c r="A9" t="inlineStr">
        <is>
          <t>COGS</t>
        </is>
      </c>
      <c r="B9" s="10" t="n">
        <v>5340833</v>
      </c>
      <c r="C9" s="10" t="n">
        <v>5340833</v>
      </c>
      <c r="D9" s="10" t="n">
        <v>5655000</v>
      </c>
      <c r="E9" s="10" t="n">
        <v>5655000</v>
      </c>
      <c r="F9" s="10" t="n">
        <v>6283333</v>
      </c>
      <c r="G9" s="10" t="n">
        <v>6283333</v>
      </c>
      <c r="H9" s="10" t="n">
        <v>7854167</v>
      </c>
      <c r="I9" s="10" t="n">
        <v>8168333</v>
      </c>
      <c r="J9" s="10" t="n">
        <v>7540000</v>
      </c>
      <c r="K9" s="10" t="n">
        <v>5340833</v>
      </c>
      <c r="L9" s="10" t="n">
        <v>5340833</v>
      </c>
      <c r="M9" s="10" t="n">
        <v>6597500</v>
      </c>
      <c r="N9" s="10">
        <f>SUM(B9:M9)</f>
        <v/>
      </c>
    </row>
    <row r="10">
      <c r="A10" s="15" t="inlineStr">
        <is>
          <t>Gross Profit</t>
        </is>
      </c>
      <c r="B10" s="16">
        <f>B8-B9</f>
        <v/>
      </c>
      <c r="C10" s="16">
        <f>C8-C9</f>
        <v/>
      </c>
      <c r="D10" s="16">
        <f>D8-D9</f>
        <v/>
      </c>
      <c r="E10" s="16">
        <f>E8-E9</f>
        <v/>
      </c>
      <c r="F10" s="16">
        <f>F8-F9</f>
        <v/>
      </c>
      <c r="G10" s="16">
        <f>G8-G9</f>
        <v/>
      </c>
      <c r="H10" s="16">
        <f>H8-H9</f>
        <v/>
      </c>
      <c r="I10" s="16">
        <f>I8-I9</f>
        <v/>
      </c>
      <c r="J10" s="16">
        <f>J8-J9</f>
        <v/>
      </c>
      <c r="K10" s="16">
        <f>K8-K9</f>
        <v/>
      </c>
      <c r="L10" s="16">
        <f>L8-L9</f>
        <v/>
      </c>
      <c r="M10" s="16">
        <f>M8-M9</f>
        <v/>
      </c>
      <c r="N10" s="16">
        <f>SUM(B10:M10)</f>
        <v/>
      </c>
    </row>
    <row r="11">
      <c r="A11" s="8" t="inlineStr">
        <is>
          <t>OPERATING EXPENSES</t>
        </is>
      </c>
    </row>
    <row r="12">
      <c r="A12" t="inlineStr">
        <is>
          <t>Sales</t>
        </is>
      </c>
      <c r="B12" s="10" t="n">
        <v>322292</v>
      </c>
      <c r="C12" s="10" t="n">
        <v>322292</v>
      </c>
      <c r="D12" s="10" t="n">
        <v>341250</v>
      </c>
      <c r="E12" s="10" t="n">
        <v>341250</v>
      </c>
      <c r="F12" s="10" t="n">
        <v>379167</v>
      </c>
      <c r="G12" s="10" t="n">
        <v>379167</v>
      </c>
      <c r="H12" s="10" t="n">
        <v>473958</v>
      </c>
      <c r="I12" s="10" t="n">
        <v>492917</v>
      </c>
      <c r="J12" s="10" t="n">
        <v>455000</v>
      </c>
      <c r="K12" s="10" t="n">
        <v>322292</v>
      </c>
      <c r="L12" s="10" t="n">
        <v>322292</v>
      </c>
      <c r="M12" s="10" t="n">
        <v>398125</v>
      </c>
      <c r="N12" s="10">
        <f>SUM(B12:M12)</f>
        <v/>
      </c>
    </row>
    <row r="13">
      <c r="A13" t="inlineStr">
        <is>
          <t>Marketing</t>
        </is>
      </c>
      <c r="B13" s="10" t="n">
        <v>785507</v>
      </c>
      <c r="C13" s="10" t="n">
        <v>785507</v>
      </c>
      <c r="D13" s="10" t="n">
        <v>846098</v>
      </c>
      <c r="E13" s="10" t="n">
        <v>846098</v>
      </c>
      <c r="F13" s="10" t="n">
        <v>970298</v>
      </c>
      <c r="G13" s="10" t="n">
        <v>970298</v>
      </c>
      <c r="H13" s="10" t="n">
        <v>1296846</v>
      </c>
      <c r="I13" s="10" t="n">
        <v>1364682</v>
      </c>
      <c r="J13" s="10" t="n">
        <v>1229818</v>
      </c>
      <c r="K13" s="10" t="n">
        <v>785507</v>
      </c>
      <c r="L13" s="10" t="n">
        <v>785507</v>
      </c>
      <c r="M13" s="10" t="n">
        <v>1033835</v>
      </c>
      <c r="N13" s="10">
        <f>SUM(B13:M13)</f>
        <v/>
      </c>
    </row>
    <row r="14">
      <c r="A14" t="inlineStr">
        <is>
          <t>Operations</t>
        </is>
      </c>
      <c r="B14" s="10" t="n">
        <v>506458</v>
      </c>
      <c r="C14" s="10" t="n">
        <v>506458</v>
      </c>
      <c r="D14" s="10" t="n">
        <v>536250</v>
      </c>
      <c r="E14" s="10" t="n">
        <v>536250</v>
      </c>
      <c r="F14" s="10" t="n">
        <v>595833</v>
      </c>
      <c r="G14" s="10" t="n">
        <v>595833</v>
      </c>
      <c r="H14" s="10" t="n">
        <v>744792</v>
      </c>
      <c r="I14" s="10" t="n">
        <v>774583</v>
      </c>
      <c r="J14" s="10" t="n">
        <v>715000</v>
      </c>
      <c r="K14" s="10" t="n">
        <v>506458</v>
      </c>
      <c r="L14" s="10" t="n">
        <v>506458</v>
      </c>
      <c r="M14" s="10" t="n">
        <v>625625</v>
      </c>
      <c r="N14" s="10">
        <f>SUM(B14:M14)</f>
        <v/>
      </c>
    </row>
    <row r="15">
      <c r="A15" t="inlineStr">
        <is>
          <t>People</t>
        </is>
      </c>
      <c r="B15" s="10" t="n">
        <v>920833</v>
      </c>
      <c r="C15" s="10" t="n">
        <v>920833</v>
      </c>
      <c r="D15" s="10" t="n">
        <v>920833</v>
      </c>
      <c r="E15" s="10" t="n">
        <v>920833</v>
      </c>
      <c r="F15" s="10" t="n">
        <v>920833</v>
      </c>
      <c r="G15" s="10" t="n">
        <v>920833</v>
      </c>
      <c r="H15" s="10" t="n">
        <v>920833</v>
      </c>
      <c r="I15" s="10" t="n">
        <v>920833</v>
      </c>
      <c r="J15" s="10" t="n">
        <v>920833</v>
      </c>
      <c r="K15" s="10" t="n">
        <v>920833</v>
      </c>
      <c r="L15" s="10" t="n">
        <v>920833</v>
      </c>
      <c r="M15" s="10" t="n">
        <v>920833</v>
      </c>
      <c r="N15" s="10">
        <f>SUM(B15:M15)</f>
        <v/>
      </c>
    </row>
    <row r="16">
      <c r="A16" t="inlineStr">
        <is>
          <t>Technology</t>
        </is>
      </c>
      <c r="B16" s="10" t="n">
        <v>195000</v>
      </c>
      <c r="C16" s="10" t="n">
        <v>195000</v>
      </c>
      <c r="D16" s="10" t="n">
        <v>195000</v>
      </c>
      <c r="E16" s="10" t="n">
        <v>195000</v>
      </c>
      <c r="F16" s="10" t="n">
        <v>195000</v>
      </c>
      <c r="G16" s="10" t="n">
        <v>195000</v>
      </c>
      <c r="H16" s="10" t="n">
        <v>195000</v>
      </c>
      <c r="I16" s="10" t="n">
        <v>195000</v>
      </c>
      <c r="J16" s="10" t="n">
        <v>195000</v>
      </c>
      <c r="K16" s="10" t="n">
        <v>195000</v>
      </c>
      <c r="L16" s="10" t="n">
        <v>195000</v>
      </c>
      <c r="M16" s="10" t="n">
        <v>195000</v>
      </c>
      <c r="N16" s="10">
        <f>SUM(B16:M16)</f>
        <v/>
      </c>
    </row>
    <row r="17">
      <c r="A17" t="inlineStr">
        <is>
          <t>Admin</t>
        </is>
      </c>
      <c r="B17" s="10" t="n">
        <v>184167</v>
      </c>
      <c r="C17" s="10" t="n">
        <v>184167</v>
      </c>
      <c r="D17" s="10" t="n">
        <v>184167</v>
      </c>
      <c r="E17" s="10" t="n">
        <v>184167</v>
      </c>
      <c r="F17" s="10" t="n">
        <v>184167</v>
      </c>
      <c r="G17" s="10" t="n">
        <v>184167</v>
      </c>
      <c r="H17" s="10" t="n">
        <v>184167</v>
      </c>
      <c r="I17" s="10" t="n">
        <v>184167</v>
      </c>
      <c r="J17" s="10" t="n">
        <v>184167</v>
      </c>
      <c r="K17" s="10" t="n">
        <v>184167</v>
      </c>
      <c r="L17" s="10" t="n">
        <v>184167</v>
      </c>
      <c r="M17" s="10" t="n">
        <v>184167</v>
      </c>
      <c r="N17" s="10">
        <f>SUM(B17:M17)</f>
        <v/>
      </c>
    </row>
    <row r="18">
      <c r="A18" s="13" t="inlineStr">
        <is>
          <t>Total Operating Expenses</t>
        </is>
      </c>
      <c r="B18" s="14">
        <f>SUM(B12:B17)</f>
        <v/>
      </c>
      <c r="C18" s="14">
        <f>SUM(C12:C17)</f>
        <v/>
      </c>
      <c r="D18" s="14">
        <f>SUM(D12:D17)</f>
        <v/>
      </c>
      <c r="E18" s="14">
        <f>SUM(E12:E17)</f>
        <v/>
      </c>
      <c r="F18" s="14">
        <f>SUM(F12:F17)</f>
        <v/>
      </c>
      <c r="G18" s="14">
        <f>SUM(G12:G17)</f>
        <v/>
      </c>
      <c r="H18" s="14">
        <f>SUM(H12:H17)</f>
        <v/>
      </c>
      <c r="I18" s="14">
        <f>SUM(I12:I17)</f>
        <v/>
      </c>
      <c r="J18" s="14">
        <f>SUM(J12:J17)</f>
        <v/>
      </c>
      <c r="K18" s="14">
        <f>SUM(K12:K17)</f>
        <v/>
      </c>
      <c r="L18" s="14">
        <f>SUM(L12:L17)</f>
        <v/>
      </c>
      <c r="M18" s="14">
        <f>SUM(M12:M17)</f>
        <v/>
      </c>
      <c r="N18" s="14">
        <f>SUM(B18:M18)</f>
        <v/>
      </c>
    </row>
    <row r="19">
      <c r="A19" s="15" t="inlineStr">
        <is>
          <t>EBITDA</t>
        </is>
      </c>
      <c r="B19" s="16">
        <f>B10-B18</f>
        <v/>
      </c>
      <c r="C19" s="16">
        <f>C10-C18</f>
        <v/>
      </c>
      <c r="D19" s="16">
        <f>D10-D18</f>
        <v/>
      </c>
      <c r="E19" s="16">
        <f>E10-E18</f>
        <v/>
      </c>
      <c r="F19" s="16">
        <f>F10-F18</f>
        <v/>
      </c>
      <c r="G19" s="16">
        <f>G10-G18</f>
        <v/>
      </c>
      <c r="H19" s="16">
        <f>H10-H18</f>
        <v/>
      </c>
      <c r="I19" s="16">
        <f>I10-I18</f>
        <v/>
      </c>
      <c r="J19" s="16">
        <f>J10-J18</f>
        <v/>
      </c>
      <c r="K19" s="16">
        <f>K10-K18</f>
        <v/>
      </c>
      <c r="L19" s="16">
        <f>L10-L18</f>
        <v/>
      </c>
      <c r="M19" s="16">
        <f>M10-M18</f>
        <v/>
      </c>
      <c r="N19" s="16">
        <f>SUM(B19:M19)</f>
        <v/>
      </c>
    </row>
    <row r="20">
      <c r="A20" s="17" t="inlineStr">
        <is>
          <t>EBITDA Margin</t>
        </is>
      </c>
      <c r="B20" s="18">
        <f>IF(B8=0,"",B19/B8)</f>
        <v/>
      </c>
      <c r="C20" s="18">
        <f>IF(C8=0,"",C19/C8)</f>
        <v/>
      </c>
      <c r="D20" s="18">
        <f>IF(D8=0,"",D19/D8)</f>
        <v/>
      </c>
      <c r="E20" s="18">
        <f>IF(E8=0,"",E19/E8)</f>
        <v/>
      </c>
      <c r="F20" s="18">
        <f>IF(F8=0,"",F19/F8)</f>
        <v/>
      </c>
      <c r="G20" s="18">
        <f>IF(G8=0,"",G19/G8)</f>
        <v/>
      </c>
      <c r="H20" s="18">
        <f>IF(H8=0,"",H19/H8)</f>
        <v/>
      </c>
      <c r="I20" s="18">
        <f>IF(I8=0,"",I19/I8)</f>
        <v/>
      </c>
      <c r="J20" s="18">
        <f>IF(J8=0,"",J19/J8)</f>
        <v/>
      </c>
      <c r="K20" s="18">
        <f>IF(K8=0,"",K19/K8)</f>
        <v/>
      </c>
      <c r="L20" s="18">
        <f>IF(L8=0,"",L19/L8)</f>
        <v/>
      </c>
      <c r="M20" s="18">
        <f>IF(M8=0,"",M19/M8)</f>
        <v/>
      </c>
      <c r="N20" s="18">
        <f>IF(N8=0,"",N19/N8)</f>
        <v/>
      </c>
    </row>
  </sheetData>
  <mergeCells count="2">
    <mergeCell ref="A2:N2"/>
    <mergeCell ref="A1:N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20"/>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3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5" customWidth="1" min="14" max="14"/>
  </cols>
  <sheetData>
    <row r="1">
      <c r="A1" s="4" t="inlineStr">
        <is>
          <t>Nova Retail Pvt Ltd - Actuals (FY 2025-26)</t>
        </is>
      </c>
    </row>
    <row r="2">
      <c r="A2" s="5" t="inlineStr">
        <is>
          <t>Monthly actuals by line item | Same layout as Budget | All figures in Rs | FY Total column = SUM of the 12 months</t>
        </is>
      </c>
    </row>
    <row r="3">
      <c r="A3" s="6" t="inlineStr">
        <is>
          <t>Line Item</t>
        </is>
      </c>
      <c r="B3" s="7" t="inlineStr">
        <is>
          <t>Apr-25</t>
        </is>
      </c>
      <c r="C3" s="7" t="inlineStr">
        <is>
          <t>May-25</t>
        </is>
      </c>
      <c r="D3" s="7" t="inlineStr">
        <is>
          <t>Jun-25</t>
        </is>
      </c>
      <c r="E3" s="7" t="inlineStr">
        <is>
          <t>Jul-25</t>
        </is>
      </c>
      <c r="F3" s="7" t="inlineStr">
        <is>
          <t>Aug-25</t>
        </is>
      </c>
      <c r="G3" s="7" t="inlineStr">
        <is>
          <t>Sep-25</t>
        </is>
      </c>
      <c r="H3" s="7" t="inlineStr">
        <is>
          <t>Oct-25</t>
        </is>
      </c>
      <c r="I3" s="7" t="inlineStr">
        <is>
          <t>Nov-25</t>
        </is>
      </c>
      <c r="J3" s="7" t="inlineStr">
        <is>
          <t>Dec-25</t>
        </is>
      </c>
      <c r="K3" s="7" t="inlineStr">
        <is>
          <t>Jan-26</t>
        </is>
      </c>
      <c r="L3" s="7" t="inlineStr">
        <is>
          <t>Feb-26</t>
        </is>
      </c>
      <c r="M3" s="7" t="inlineStr">
        <is>
          <t>Mar-26</t>
        </is>
      </c>
      <c r="N3" s="7" t="inlineStr">
        <is>
          <t>FY Total</t>
        </is>
      </c>
    </row>
    <row r="4">
      <c r="A4" s="8" t="inlineStr">
        <is>
          <t>REVENUE</t>
        </is>
      </c>
    </row>
    <row r="5">
      <c r="A5" t="inlineStr">
        <is>
          <t>Retail Stores</t>
        </is>
      </c>
      <c r="B5" s="10" t="n">
        <v>5255387</v>
      </c>
      <c r="C5" s="10" t="n">
        <v>5117493</v>
      </c>
      <c r="D5" s="10" t="n">
        <v>5463315</v>
      </c>
      <c r="E5" s="10" t="n">
        <v>5342806</v>
      </c>
      <c r="F5" s="10" t="n">
        <v>6206266</v>
      </c>
      <c r="G5" s="10" t="n">
        <v>5967001</v>
      </c>
      <c r="H5" s="10" t="n">
        <v>7806639</v>
      </c>
      <c r="I5" s="10" t="n">
        <v>7677734</v>
      </c>
      <c r="J5" s="10" t="n">
        <v>7383904</v>
      </c>
      <c r="K5" s="10" t="n">
        <v>5027859</v>
      </c>
      <c r="L5" s="10" t="n">
        <v>5021414</v>
      </c>
      <c r="M5" s="10" t="n">
        <v>6431198</v>
      </c>
      <c r="N5" s="10">
        <f>SUM(B5:M5)</f>
        <v/>
      </c>
    </row>
    <row r="6">
      <c r="A6" t="inlineStr">
        <is>
          <t>Online / D2C</t>
        </is>
      </c>
      <c r="B6" s="10" t="n">
        <v>3148099</v>
      </c>
      <c r="C6" s="10" t="n">
        <v>3145158</v>
      </c>
      <c r="D6" s="10" t="n">
        <v>3259245</v>
      </c>
      <c r="E6" s="10" t="n">
        <v>3359034</v>
      </c>
      <c r="F6" s="10" t="n">
        <v>3659044</v>
      </c>
      <c r="G6" s="10" t="n">
        <v>3713693</v>
      </c>
      <c r="H6" s="10" t="n">
        <v>4511168</v>
      </c>
      <c r="I6" s="10" t="n">
        <v>4759928</v>
      </c>
      <c r="J6" s="10" t="n">
        <v>4430205</v>
      </c>
      <c r="K6" s="10" t="n">
        <v>3106601</v>
      </c>
      <c r="L6" s="10" t="n">
        <v>3099043</v>
      </c>
      <c r="M6" s="10" t="n">
        <v>3867802</v>
      </c>
      <c r="N6" s="10">
        <f>SUM(B6:M6)</f>
        <v/>
      </c>
    </row>
    <row r="7">
      <c r="A7" t="inlineStr">
        <is>
          <t>Corporate / B2B</t>
        </is>
      </c>
      <c r="B7" s="10" t="n">
        <v>1156247</v>
      </c>
      <c r="C7" s="10" t="n">
        <v>1139255</v>
      </c>
      <c r="D7" s="10" t="n">
        <v>1250255</v>
      </c>
      <c r="E7" s="10" t="n">
        <v>1322658</v>
      </c>
      <c r="F7" s="10" t="n">
        <v>1451214</v>
      </c>
      <c r="G7" s="10" t="n">
        <v>1419789</v>
      </c>
      <c r="H7" s="10" t="n">
        <v>1769685</v>
      </c>
      <c r="I7" s="10" t="n">
        <v>1856008</v>
      </c>
      <c r="J7" s="10" t="n">
        <v>1752915</v>
      </c>
      <c r="K7" s="10" t="n">
        <v>1229001</v>
      </c>
      <c r="L7" s="10" t="n">
        <v>1161998</v>
      </c>
      <c r="M7" s="10" t="n">
        <v>1551884</v>
      </c>
      <c r="N7" s="10">
        <f>SUM(B7:M7)</f>
        <v/>
      </c>
    </row>
    <row r="8">
      <c r="A8" s="13" t="inlineStr">
        <is>
          <t>Total Revenue</t>
        </is>
      </c>
      <c r="B8" s="14">
        <f>SUM(B5:B7)</f>
        <v/>
      </c>
      <c r="C8" s="14">
        <f>SUM(C5:C7)</f>
        <v/>
      </c>
      <c r="D8" s="14">
        <f>SUM(D5:D7)</f>
        <v/>
      </c>
      <c r="E8" s="14">
        <f>SUM(E5:E7)</f>
        <v/>
      </c>
      <c r="F8" s="14">
        <f>SUM(F5:F7)</f>
        <v/>
      </c>
      <c r="G8" s="14">
        <f>SUM(G5:G7)</f>
        <v/>
      </c>
      <c r="H8" s="14">
        <f>SUM(H5:H7)</f>
        <v/>
      </c>
      <c r="I8" s="14">
        <f>SUM(I5:I7)</f>
        <v/>
      </c>
      <c r="J8" s="14">
        <f>SUM(J5:J7)</f>
        <v/>
      </c>
      <c r="K8" s="14">
        <f>SUM(K5:K7)</f>
        <v/>
      </c>
      <c r="L8" s="14">
        <f>SUM(L5:L7)</f>
        <v/>
      </c>
      <c r="M8" s="14">
        <f>SUM(M5:M7)</f>
        <v/>
      </c>
      <c r="N8" s="14">
        <f>SUM(B8:M8)</f>
        <v/>
      </c>
    </row>
    <row r="9">
      <c r="A9" t="inlineStr">
        <is>
          <t>COGS</t>
        </is>
      </c>
      <c r="B9" s="10" t="n">
        <v>5496305</v>
      </c>
      <c r="C9" s="10" t="n">
        <v>5511552</v>
      </c>
      <c r="D9" s="10" t="n">
        <v>5956259</v>
      </c>
      <c r="E9" s="10" t="n">
        <v>5951199</v>
      </c>
      <c r="F9" s="10" t="n">
        <v>6617901</v>
      </c>
      <c r="G9" s="10" t="n">
        <v>6561474</v>
      </c>
      <c r="H9" s="10" t="n">
        <v>8071805</v>
      </c>
      <c r="I9" s="10" t="n">
        <v>8586818</v>
      </c>
      <c r="J9" s="10" t="n">
        <v>7781256</v>
      </c>
      <c r="K9" s="10" t="n">
        <v>5593453</v>
      </c>
      <c r="L9" s="10" t="n">
        <v>5610873</v>
      </c>
      <c r="M9" s="10" t="n">
        <v>6846289</v>
      </c>
      <c r="N9" s="10">
        <f>SUM(B9:M9)</f>
        <v/>
      </c>
    </row>
    <row r="10">
      <c r="A10" s="15" t="inlineStr">
        <is>
          <t>Gross Profit</t>
        </is>
      </c>
      <c r="B10" s="16">
        <f>B8-B9</f>
        <v/>
      </c>
      <c r="C10" s="16">
        <f>C8-C9</f>
        <v/>
      </c>
      <c r="D10" s="16">
        <f>D8-D9</f>
        <v/>
      </c>
      <c r="E10" s="16">
        <f>E8-E9</f>
        <v/>
      </c>
      <c r="F10" s="16">
        <f>F8-F9</f>
        <v/>
      </c>
      <c r="G10" s="16">
        <f>G8-G9</f>
        <v/>
      </c>
      <c r="H10" s="16">
        <f>H8-H9</f>
        <v/>
      </c>
      <c r="I10" s="16">
        <f>I8-I9</f>
        <v/>
      </c>
      <c r="J10" s="16">
        <f>J8-J9</f>
        <v/>
      </c>
      <c r="K10" s="16">
        <f>K8-K9</f>
        <v/>
      </c>
      <c r="L10" s="16">
        <f>L8-L9</f>
        <v/>
      </c>
      <c r="M10" s="16">
        <f>M8-M9</f>
        <v/>
      </c>
      <c r="N10" s="16">
        <f>SUM(B10:M10)</f>
        <v/>
      </c>
    </row>
    <row r="11">
      <c r="A11" s="8" t="inlineStr">
        <is>
          <t>OPERATING EXPENSES</t>
        </is>
      </c>
    </row>
    <row r="12">
      <c r="A12" t="inlineStr">
        <is>
          <t>Sales</t>
        </is>
      </c>
      <c r="B12" s="10" t="n">
        <v>313474</v>
      </c>
      <c r="C12" s="10" t="n">
        <v>310187</v>
      </c>
      <c r="D12" s="10" t="n">
        <v>328588</v>
      </c>
      <c r="E12" s="10" t="n">
        <v>328131</v>
      </c>
      <c r="F12" s="10" t="n">
        <v>368290</v>
      </c>
      <c r="G12" s="10" t="n">
        <v>374851</v>
      </c>
      <c r="H12" s="10" t="n">
        <v>468797</v>
      </c>
      <c r="I12" s="10" t="n">
        <v>479663</v>
      </c>
      <c r="J12" s="10" t="n">
        <v>440922</v>
      </c>
      <c r="K12" s="10" t="n">
        <v>311133</v>
      </c>
      <c r="L12" s="10" t="n">
        <v>312839</v>
      </c>
      <c r="M12" s="10" t="n">
        <v>379325</v>
      </c>
      <c r="N12" s="10">
        <f>SUM(B12:M12)</f>
        <v/>
      </c>
    </row>
    <row r="13">
      <c r="A13" t="inlineStr">
        <is>
          <t>Marketing</t>
        </is>
      </c>
      <c r="B13" s="10" t="n">
        <v>891006</v>
      </c>
      <c r="C13" s="10" t="n">
        <v>894006</v>
      </c>
      <c r="D13" s="10" t="n">
        <v>960669</v>
      </c>
      <c r="E13" s="10" t="n">
        <v>974413</v>
      </c>
      <c r="F13" s="10" t="n">
        <v>1096866</v>
      </c>
      <c r="G13" s="10" t="n">
        <v>1131631</v>
      </c>
      <c r="H13" s="10" t="n">
        <v>1525916</v>
      </c>
      <c r="I13" s="10" t="n">
        <v>1532011</v>
      </c>
      <c r="J13" s="10" t="n">
        <v>1418121</v>
      </c>
      <c r="K13" s="10" t="n">
        <v>883732</v>
      </c>
      <c r="L13" s="10" t="n">
        <v>893865</v>
      </c>
      <c r="M13" s="10" t="n">
        <v>1209299</v>
      </c>
      <c r="N13" s="10">
        <f>SUM(B13:M13)</f>
        <v/>
      </c>
    </row>
    <row r="14">
      <c r="A14" t="inlineStr">
        <is>
          <t>Operations</t>
        </is>
      </c>
      <c r="B14" s="10" t="n">
        <v>490040</v>
      </c>
      <c r="C14" s="10" t="n">
        <v>500341</v>
      </c>
      <c r="D14" s="10" t="n">
        <v>524411</v>
      </c>
      <c r="E14" s="10" t="n">
        <v>525514</v>
      </c>
      <c r="F14" s="10" t="n">
        <v>562561</v>
      </c>
      <c r="G14" s="10" t="n">
        <v>563493</v>
      </c>
      <c r="H14" s="10" t="n">
        <v>700014</v>
      </c>
      <c r="I14" s="10" t="n">
        <v>752297</v>
      </c>
      <c r="J14" s="10" t="n">
        <v>687618</v>
      </c>
      <c r="K14" s="10" t="n">
        <v>488933</v>
      </c>
      <c r="L14" s="10" t="n">
        <v>486702</v>
      </c>
      <c r="M14" s="10" t="n">
        <v>586924</v>
      </c>
      <c r="N14" s="10">
        <f>SUM(B14:M14)</f>
        <v/>
      </c>
    </row>
    <row r="15">
      <c r="A15" t="inlineStr">
        <is>
          <t>People</t>
        </is>
      </c>
      <c r="B15" s="10" t="n">
        <v>896253</v>
      </c>
      <c r="C15" s="10" t="n">
        <v>895571</v>
      </c>
      <c r="D15" s="10" t="n">
        <v>903085</v>
      </c>
      <c r="E15" s="10" t="n">
        <v>917569</v>
      </c>
      <c r="F15" s="10" t="n">
        <v>919083</v>
      </c>
      <c r="G15" s="10" t="n">
        <v>925588</v>
      </c>
      <c r="H15" s="10" t="n">
        <v>900749</v>
      </c>
      <c r="I15" s="10" t="n">
        <v>897013</v>
      </c>
      <c r="J15" s="10" t="n">
        <v>903799</v>
      </c>
      <c r="K15" s="10" t="n">
        <v>905165</v>
      </c>
      <c r="L15" s="10" t="n">
        <v>923661</v>
      </c>
      <c r="M15" s="10" t="n">
        <v>901782</v>
      </c>
      <c r="N15" s="10">
        <f>SUM(B15:M15)</f>
        <v/>
      </c>
    </row>
    <row r="16">
      <c r="A16" t="inlineStr">
        <is>
          <t>Technology</t>
        </is>
      </c>
      <c r="B16" s="10" t="n">
        <v>202689</v>
      </c>
      <c r="C16" s="10" t="n">
        <v>197210</v>
      </c>
      <c r="D16" s="10" t="n">
        <v>210386</v>
      </c>
      <c r="E16" s="10" t="n">
        <v>201298</v>
      </c>
      <c r="F16" s="10" t="n">
        <v>201649</v>
      </c>
      <c r="G16" s="10" t="n">
        <v>209717</v>
      </c>
      <c r="H16" s="10" t="n">
        <v>207225</v>
      </c>
      <c r="I16" s="10" t="n">
        <v>203862</v>
      </c>
      <c r="J16" s="10" t="n">
        <v>199813</v>
      </c>
      <c r="K16" s="10" t="n">
        <v>203368</v>
      </c>
      <c r="L16" s="10" t="n">
        <v>197331</v>
      </c>
      <c r="M16" s="10" t="n">
        <v>209910</v>
      </c>
      <c r="N16" s="10">
        <f>SUM(B16:M16)</f>
        <v/>
      </c>
    </row>
    <row r="17">
      <c r="A17" t="inlineStr">
        <is>
          <t>Admin</t>
        </is>
      </c>
      <c r="B17" s="10" t="n">
        <v>192930</v>
      </c>
      <c r="C17" s="10" t="n">
        <v>191764</v>
      </c>
      <c r="D17" s="10" t="n">
        <v>195536</v>
      </c>
      <c r="E17" s="10" t="n">
        <v>194657</v>
      </c>
      <c r="F17" s="10" t="n">
        <v>195030</v>
      </c>
      <c r="G17" s="10" t="n">
        <v>190364</v>
      </c>
      <c r="H17" s="10" t="n">
        <v>198853</v>
      </c>
      <c r="I17" s="10" t="n">
        <v>194626</v>
      </c>
      <c r="J17" s="10" t="n">
        <v>188093</v>
      </c>
      <c r="K17" s="10" t="n">
        <v>189451</v>
      </c>
      <c r="L17" s="10" t="n">
        <v>189590</v>
      </c>
      <c r="M17" s="10" t="n">
        <v>193500</v>
      </c>
      <c r="N17" s="10">
        <f>SUM(B17:M17)</f>
        <v/>
      </c>
    </row>
    <row r="18">
      <c r="A18" s="13" t="inlineStr">
        <is>
          <t>Total Operating Expenses</t>
        </is>
      </c>
      <c r="B18" s="14">
        <f>SUM(B12:B17)</f>
        <v/>
      </c>
      <c r="C18" s="14">
        <f>SUM(C12:C17)</f>
        <v/>
      </c>
      <c r="D18" s="14">
        <f>SUM(D12:D17)</f>
        <v/>
      </c>
      <c r="E18" s="14">
        <f>SUM(E12:E17)</f>
        <v/>
      </c>
      <c r="F18" s="14">
        <f>SUM(F12:F17)</f>
        <v/>
      </c>
      <c r="G18" s="14">
        <f>SUM(G12:G17)</f>
        <v/>
      </c>
      <c r="H18" s="14">
        <f>SUM(H12:H17)</f>
        <v/>
      </c>
      <c r="I18" s="14">
        <f>SUM(I12:I17)</f>
        <v/>
      </c>
      <c r="J18" s="14">
        <f>SUM(J12:J17)</f>
        <v/>
      </c>
      <c r="K18" s="14">
        <f>SUM(K12:K17)</f>
        <v/>
      </c>
      <c r="L18" s="14">
        <f>SUM(L12:L17)</f>
        <v/>
      </c>
      <c r="M18" s="14">
        <f>SUM(M12:M17)</f>
        <v/>
      </c>
      <c r="N18" s="14">
        <f>SUM(B18:M18)</f>
        <v/>
      </c>
    </row>
    <row r="19">
      <c r="A19" s="15" t="inlineStr">
        <is>
          <t>EBITDA</t>
        </is>
      </c>
      <c r="B19" s="16">
        <f>B10-B18</f>
        <v/>
      </c>
      <c r="C19" s="16">
        <f>C10-C18</f>
        <v/>
      </c>
      <c r="D19" s="16">
        <f>D10-D18</f>
        <v/>
      </c>
      <c r="E19" s="16">
        <f>E10-E18</f>
        <v/>
      </c>
      <c r="F19" s="16">
        <f>F10-F18</f>
        <v/>
      </c>
      <c r="G19" s="16">
        <f>G10-G18</f>
        <v/>
      </c>
      <c r="H19" s="16">
        <f>H10-H18</f>
        <v/>
      </c>
      <c r="I19" s="16">
        <f>I10-I18</f>
        <v/>
      </c>
      <c r="J19" s="16">
        <f>J10-J18</f>
        <v/>
      </c>
      <c r="K19" s="16">
        <f>K10-K18</f>
        <v/>
      </c>
      <c r="L19" s="16">
        <f>L10-L18</f>
        <v/>
      </c>
      <c r="M19" s="16">
        <f>M10-M18</f>
        <v/>
      </c>
      <c r="N19" s="16">
        <f>SUM(B19:M19)</f>
        <v/>
      </c>
    </row>
    <row r="20">
      <c r="A20" s="17" t="inlineStr">
        <is>
          <t>EBITDA Margin</t>
        </is>
      </c>
      <c r="B20" s="18">
        <f>IF(B8=0,"",B19/B8)</f>
        <v/>
      </c>
      <c r="C20" s="18">
        <f>IF(C8=0,"",C19/C8)</f>
        <v/>
      </c>
      <c r="D20" s="18">
        <f>IF(D8=0,"",D19/D8)</f>
        <v/>
      </c>
      <c r="E20" s="18">
        <f>IF(E8=0,"",E19/E8)</f>
        <v/>
      </c>
      <c r="F20" s="18">
        <f>IF(F8=0,"",F19/F8)</f>
        <v/>
      </c>
      <c r="G20" s="18">
        <f>IF(G8=0,"",G19/G8)</f>
        <v/>
      </c>
      <c r="H20" s="18">
        <f>IF(H8=0,"",H19/H8)</f>
        <v/>
      </c>
      <c r="I20" s="18">
        <f>IF(I8=0,"",I19/I8)</f>
        <v/>
      </c>
      <c r="J20" s="18">
        <f>IF(J8=0,"",J19/J8)</f>
        <v/>
      </c>
      <c r="K20" s="18">
        <f>IF(K8=0,"",K19/K8)</f>
        <v/>
      </c>
      <c r="L20" s="18">
        <f>IF(L8=0,"",L19/L8)</f>
        <v/>
      </c>
      <c r="M20" s="18">
        <f>IF(M8=0,"",M19/M8)</f>
        <v/>
      </c>
      <c r="N20" s="18">
        <f>IF(N8=0,"",N19/N8)</f>
        <v/>
      </c>
    </row>
  </sheetData>
  <mergeCells count="2">
    <mergeCell ref="A2:N2"/>
    <mergeCell ref="A1:N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60"/>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3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5" customWidth="1" min="14" max="14"/>
  </cols>
  <sheetData>
    <row r="1">
      <c r="A1" s="4" t="inlineStr">
        <is>
          <t>Nova Retail Pvt Ltd - Variance Analysis (FY 2025-26)</t>
        </is>
      </c>
    </row>
    <row r="2">
      <c r="A2" s="5" t="inlineStr">
        <is>
          <t>Revenue variance = Actual - Budget  |  Expense variance = Budget - Actual  |  Positive = Favorable (green)  |  Negative = Unfavorable (red)</t>
        </is>
      </c>
    </row>
    <row r="3">
      <c r="A3" s="6" t="inlineStr">
        <is>
          <t>Line Item</t>
        </is>
      </c>
      <c r="B3" s="7" t="inlineStr">
        <is>
          <t>Apr-25</t>
        </is>
      </c>
      <c r="C3" s="7" t="inlineStr">
        <is>
          <t>May-25</t>
        </is>
      </c>
      <c r="D3" s="7" t="inlineStr">
        <is>
          <t>Jun-25</t>
        </is>
      </c>
      <c r="E3" s="7" t="inlineStr">
        <is>
          <t>Jul-25</t>
        </is>
      </c>
      <c r="F3" s="7" t="inlineStr">
        <is>
          <t>Aug-25</t>
        </is>
      </c>
      <c r="G3" s="7" t="inlineStr">
        <is>
          <t>Sep-25</t>
        </is>
      </c>
      <c r="H3" s="7" t="inlineStr">
        <is>
          <t>Oct-25</t>
        </is>
      </c>
      <c r="I3" s="7" t="inlineStr">
        <is>
          <t>Nov-25</t>
        </is>
      </c>
      <c r="J3" s="7" t="inlineStr">
        <is>
          <t>Dec-25</t>
        </is>
      </c>
      <c r="K3" s="7" t="inlineStr">
        <is>
          <t>Jan-26</t>
        </is>
      </c>
      <c r="L3" s="7" t="inlineStr">
        <is>
          <t>Feb-26</t>
        </is>
      </c>
      <c r="M3" s="7" t="inlineStr">
        <is>
          <t>Mar-26</t>
        </is>
      </c>
      <c r="N3" s="7" t="inlineStr">
        <is>
          <t>FY Total</t>
        </is>
      </c>
    </row>
    <row r="4">
      <c r="A4" s="8" t="inlineStr">
        <is>
          <t>REVENUE</t>
        </is>
      </c>
    </row>
    <row r="5">
      <c r="A5" t="inlineStr">
        <is>
          <t>Retail Stores</t>
        </is>
      </c>
      <c r="B5" s="19">
        <f>Actuals!B5-Budget!B5</f>
        <v/>
      </c>
      <c r="C5" s="19">
        <f>Actuals!C5-Budget!C5</f>
        <v/>
      </c>
      <c r="D5" s="19">
        <f>Actuals!D5-Budget!D5</f>
        <v/>
      </c>
      <c r="E5" s="19">
        <f>Actuals!E5-Budget!E5</f>
        <v/>
      </c>
      <c r="F5" s="19">
        <f>Actuals!F5-Budget!F5</f>
        <v/>
      </c>
      <c r="G5" s="19">
        <f>Actuals!G5-Budget!G5</f>
        <v/>
      </c>
      <c r="H5" s="19">
        <f>Actuals!H5-Budget!H5</f>
        <v/>
      </c>
      <c r="I5" s="19">
        <f>Actuals!I5-Budget!I5</f>
        <v/>
      </c>
      <c r="J5" s="19">
        <f>Actuals!J5-Budget!J5</f>
        <v/>
      </c>
      <c r="K5" s="19">
        <f>Actuals!K5-Budget!K5</f>
        <v/>
      </c>
      <c r="L5" s="19">
        <f>Actuals!L5-Budget!L5</f>
        <v/>
      </c>
      <c r="M5" s="19">
        <f>Actuals!M5-Budget!M5</f>
        <v/>
      </c>
      <c r="N5" s="19">
        <f>Actuals!N5-Budget!N5</f>
        <v/>
      </c>
    </row>
    <row r="6">
      <c r="A6" t="inlineStr">
        <is>
          <t>Online / D2C</t>
        </is>
      </c>
      <c r="B6" s="19">
        <f>Actuals!B6-Budget!B6</f>
        <v/>
      </c>
      <c r="C6" s="19">
        <f>Actuals!C6-Budget!C6</f>
        <v/>
      </c>
      <c r="D6" s="19">
        <f>Actuals!D6-Budget!D6</f>
        <v/>
      </c>
      <c r="E6" s="19">
        <f>Actuals!E6-Budget!E6</f>
        <v/>
      </c>
      <c r="F6" s="19">
        <f>Actuals!F6-Budget!F6</f>
        <v/>
      </c>
      <c r="G6" s="19">
        <f>Actuals!G6-Budget!G6</f>
        <v/>
      </c>
      <c r="H6" s="19">
        <f>Actuals!H6-Budget!H6</f>
        <v/>
      </c>
      <c r="I6" s="19">
        <f>Actuals!I6-Budget!I6</f>
        <v/>
      </c>
      <c r="J6" s="19">
        <f>Actuals!J6-Budget!J6</f>
        <v/>
      </c>
      <c r="K6" s="19">
        <f>Actuals!K6-Budget!K6</f>
        <v/>
      </c>
      <c r="L6" s="19">
        <f>Actuals!L6-Budget!L6</f>
        <v/>
      </c>
      <c r="M6" s="19">
        <f>Actuals!M6-Budget!M6</f>
        <v/>
      </c>
      <c r="N6" s="19">
        <f>Actuals!N6-Budget!N6</f>
        <v/>
      </c>
    </row>
    <row r="7">
      <c r="A7" t="inlineStr">
        <is>
          <t>Corporate / B2B</t>
        </is>
      </c>
      <c r="B7" s="19">
        <f>Actuals!B7-Budget!B7</f>
        <v/>
      </c>
      <c r="C7" s="19">
        <f>Actuals!C7-Budget!C7</f>
        <v/>
      </c>
      <c r="D7" s="19">
        <f>Actuals!D7-Budget!D7</f>
        <v/>
      </c>
      <c r="E7" s="19">
        <f>Actuals!E7-Budget!E7</f>
        <v/>
      </c>
      <c r="F7" s="19">
        <f>Actuals!F7-Budget!F7</f>
        <v/>
      </c>
      <c r="G7" s="19">
        <f>Actuals!G7-Budget!G7</f>
        <v/>
      </c>
      <c r="H7" s="19">
        <f>Actuals!H7-Budget!H7</f>
        <v/>
      </c>
      <c r="I7" s="19">
        <f>Actuals!I7-Budget!I7</f>
        <v/>
      </c>
      <c r="J7" s="19">
        <f>Actuals!J7-Budget!J7</f>
        <v/>
      </c>
      <c r="K7" s="19">
        <f>Actuals!K7-Budget!K7</f>
        <v/>
      </c>
      <c r="L7" s="19">
        <f>Actuals!L7-Budget!L7</f>
        <v/>
      </c>
      <c r="M7" s="19">
        <f>Actuals!M7-Budget!M7</f>
        <v/>
      </c>
      <c r="N7" s="19">
        <f>Actuals!N7-Budget!N7</f>
        <v/>
      </c>
    </row>
    <row r="8">
      <c r="A8" s="13" t="inlineStr">
        <is>
          <t>Total Revenue</t>
        </is>
      </c>
      <c r="B8" s="20">
        <f>SUM(B5:B7)</f>
        <v/>
      </c>
      <c r="C8" s="20">
        <f>SUM(C5:C7)</f>
        <v/>
      </c>
      <c r="D8" s="20">
        <f>SUM(D5:D7)</f>
        <v/>
      </c>
      <c r="E8" s="20">
        <f>SUM(E5:E7)</f>
        <v/>
      </c>
      <c r="F8" s="20">
        <f>SUM(F5:F7)</f>
        <v/>
      </c>
      <c r="G8" s="20">
        <f>SUM(G5:G7)</f>
        <v/>
      </c>
      <c r="H8" s="20">
        <f>SUM(H5:H7)</f>
        <v/>
      </c>
      <c r="I8" s="20">
        <f>SUM(I5:I7)</f>
        <v/>
      </c>
      <c r="J8" s="20">
        <f>SUM(J5:J7)</f>
        <v/>
      </c>
      <c r="K8" s="20">
        <f>SUM(K5:K7)</f>
        <v/>
      </c>
      <c r="L8" s="20">
        <f>SUM(L5:L7)</f>
        <v/>
      </c>
      <c r="M8" s="20">
        <f>SUM(M5:M7)</f>
        <v/>
      </c>
      <c r="N8" s="20">
        <f>SUM(N5:N7)</f>
        <v/>
      </c>
    </row>
    <row r="9">
      <c r="A9" t="inlineStr">
        <is>
          <t>COGS</t>
        </is>
      </c>
      <c r="B9" s="19">
        <f>Budget!B9-Actuals!B9</f>
        <v/>
      </c>
      <c r="C9" s="19">
        <f>Budget!C9-Actuals!C9</f>
        <v/>
      </c>
      <c r="D9" s="19">
        <f>Budget!D9-Actuals!D9</f>
        <v/>
      </c>
      <c r="E9" s="19">
        <f>Budget!E9-Actuals!E9</f>
        <v/>
      </c>
      <c r="F9" s="19">
        <f>Budget!F9-Actuals!F9</f>
        <v/>
      </c>
      <c r="G9" s="19">
        <f>Budget!G9-Actuals!G9</f>
        <v/>
      </c>
      <c r="H9" s="19">
        <f>Budget!H9-Actuals!H9</f>
        <v/>
      </c>
      <c r="I9" s="19">
        <f>Budget!I9-Actuals!I9</f>
        <v/>
      </c>
      <c r="J9" s="19">
        <f>Budget!J9-Actuals!J9</f>
        <v/>
      </c>
      <c r="K9" s="19">
        <f>Budget!K9-Actuals!K9</f>
        <v/>
      </c>
      <c r="L9" s="19">
        <f>Budget!L9-Actuals!L9</f>
        <v/>
      </c>
      <c r="M9" s="19">
        <f>Budget!M9-Actuals!M9</f>
        <v/>
      </c>
      <c r="N9" s="19">
        <f>Budget!N9-Actuals!N9</f>
        <v/>
      </c>
    </row>
    <row r="10">
      <c r="A10" s="15" t="inlineStr">
        <is>
          <t>Gross Profit</t>
        </is>
      </c>
      <c r="B10" s="21">
        <f>B8-B9</f>
        <v/>
      </c>
      <c r="C10" s="21">
        <f>C8-C9</f>
        <v/>
      </c>
      <c r="D10" s="21">
        <f>D8-D9</f>
        <v/>
      </c>
      <c r="E10" s="21">
        <f>E8-E9</f>
        <v/>
      </c>
      <c r="F10" s="21">
        <f>F8-F9</f>
        <v/>
      </c>
      <c r="G10" s="21">
        <f>G8-G9</f>
        <v/>
      </c>
      <c r="H10" s="21">
        <f>H8-H9</f>
        <v/>
      </c>
      <c r="I10" s="21">
        <f>I8-I9</f>
        <v/>
      </c>
      <c r="J10" s="21">
        <f>J8-J9</f>
        <v/>
      </c>
      <c r="K10" s="21">
        <f>K8-K9</f>
        <v/>
      </c>
      <c r="L10" s="21">
        <f>L8-L9</f>
        <v/>
      </c>
      <c r="M10" s="21">
        <f>M8-M9</f>
        <v/>
      </c>
      <c r="N10" s="21">
        <f>N8-N9</f>
        <v/>
      </c>
    </row>
    <row r="11">
      <c r="A11" s="8" t="inlineStr">
        <is>
          <t>OPERATING EXPENSES</t>
        </is>
      </c>
    </row>
    <row r="12">
      <c r="A12" t="inlineStr">
        <is>
          <t>Sales</t>
        </is>
      </c>
      <c r="B12" s="19">
        <f>Budget!B12-Actuals!B12</f>
        <v/>
      </c>
      <c r="C12" s="19">
        <f>Budget!C12-Actuals!C12</f>
        <v/>
      </c>
      <c r="D12" s="19">
        <f>Budget!D12-Actuals!D12</f>
        <v/>
      </c>
      <c r="E12" s="19">
        <f>Budget!E12-Actuals!E12</f>
        <v/>
      </c>
      <c r="F12" s="19">
        <f>Budget!F12-Actuals!F12</f>
        <v/>
      </c>
      <c r="G12" s="19">
        <f>Budget!G12-Actuals!G12</f>
        <v/>
      </c>
      <c r="H12" s="19">
        <f>Budget!H12-Actuals!H12</f>
        <v/>
      </c>
      <c r="I12" s="19">
        <f>Budget!I12-Actuals!I12</f>
        <v/>
      </c>
      <c r="J12" s="19">
        <f>Budget!J12-Actuals!J12</f>
        <v/>
      </c>
      <c r="K12" s="19">
        <f>Budget!K12-Actuals!K12</f>
        <v/>
      </c>
      <c r="L12" s="19">
        <f>Budget!L12-Actuals!L12</f>
        <v/>
      </c>
      <c r="M12" s="19">
        <f>Budget!M12-Actuals!M12</f>
        <v/>
      </c>
      <c r="N12" s="19">
        <f>Budget!N12-Actuals!N12</f>
        <v/>
      </c>
    </row>
    <row r="13">
      <c r="A13" t="inlineStr">
        <is>
          <t>Marketing</t>
        </is>
      </c>
      <c r="B13" s="19">
        <f>Budget!B13-Actuals!B13</f>
        <v/>
      </c>
      <c r="C13" s="19">
        <f>Budget!C13-Actuals!C13</f>
        <v/>
      </c>
      <c r="D13" s="19">
        <f>Budget!D13-Actuals!D13</f>
        <v/>
      </c>
      <c r="E13" s="19">
        <f>Budget!E13-Actuals!E13</f>
        <v/>
      </c>
      <c r="F13" s="19">
        <f>Budget!F13-Actuals!F13</f>
        <v/>
      </c>
      <c r="G13" s="19">
        <f>Budget!G13-Actuals!G13</f>
        <v/>
      </c>
      <c r="H13" s="19">
        <f>Budget!H13-Actuals!H13</f>
        <v/>
      </c>
      <c r="I13" s="19">
        <f>Budget!I13-Actuals!I13</f>
        <v/>
      </c>
      <c r="J13" s="19">
        <f>Budget!J13-Actuals!J13</f>
        <v/>
      </c>
      <c r="K13" s="19">
        <f>Budget!K13-Actuals!K13</f>
        <v/>
      </c>
      <c r="L13" s="19">
        <f>Budget!L13-Actuals!L13</f>
        <v/>
      </c>
      <c r="M13" s="19">
        <f>Budget!M13-Actuals!M13</f>
        <v/>
      </c>
      <c r="N13" s="19">
        <f>Budget!N13-Actuals!N13</f>
        <v/>
      </c>
    </row>
    <row r="14">
      <c r="A14" t="inlineStr">
        <is>
          <t>Operations</t>
        </is>
      </c>
      <c r="B14" s="19">
        <f>Budget!B14-Actuals!B14</f>
        <v/>
      </c>
      <c r="C14" s="19">
        <f>Budget!C14-Actuals!C14</f>
        <v/>
      </c>
      <c r="D14" s="19">
        <f>Budget!D14-Actuals!D14</f>
        <v/>
      </c>
      <c r="E14" s="19">
        <f>Budget!E14-Actuals!E14</f>
        <v/>
      </c>
      <c r="F14" s="19">
        <f>Budget!F14-Actuals!F14</f>
        <v/>
      </c>
      <c r="G14" s="19">
        <f>Budget!G14-Actuals!G14</f>
        <v/>
      </c>
      <c r="H14" s="19">
        <f>Budget!H14-Actuals!H14</f>
        <v/>
      </c>
      <c r="I14" s="19">
        <f>Budget!I14-Actuals!I14</f>
        <v/>
      </c>
      <c r="J14" s="19">
        <f>Budget!J14-Actuals!J14</f>
        <v/>
      </c>
      <c r="K14" s="19">
        <f>Budget!K14-Actuals!K14</f>
        <v/>
      </c>
      <c r="L14" s="19">
        <f>Budget!L14-Actuals!L14</f>
        <v/>
      </c>
      <c r="M14" s="19">
        <f>Budget!M14-Actuals!M14</f>
        <v/>
      </c>
      <c r="N14" s="19">
        <f>Budget!N14-Actuals!N14</f>
        <v/>
      </c>
    </row>
    <row r="15">
      <c r="A15" t="inlineStr">
        <is>
          <t>People</t>
        </is>
      </c>
      <c r="B15" s="19">
        <f>Budget!B15-Actuals!B15</f>
        <v/>
      </c>
      <c r="C15" s="19">
        <f>Budget!C15-Actuals!C15</f>
        <v/>
      </c>
      <c r="D15" s="19">
        <f>Budget!D15-Actuals!D15</f>
        <v/>
      </c>
      <c r="E15" s="19">
        <f>Budget!E15-Actuals!E15</f>
        <v/>
      </c>
      <c r="F15" s="19">
        <f>Budget!F15-Actuals!F15</f>
        <v/>
      </c>
      <c r="G15" s="19">
        <f>Budget!G15-Actuals!G15</f>
        <v/>
      </c>
      <c r="H15" s="19">
        <f>Budget!H15-Actuals!H15</f>
        <v/>
      </c>
      <c r="I15" s="19">
        <f>Budget!I15-Actuals!I15</f>
        <v/>
      </c>
      <c r="J15" s="19">
        <f>Budget!J15-Actuals!J15</f>
        <v/>
      </c>
      <c r="K15" s="19">
        <f>Budget!K15-Actuals!K15</f>
        <v/>
      </c>
      <c r="L15" s="19">
        <f>Budget!L15-Actuals!L15</f>
        <v/>
      </c>
      <c r="M15" s="19">
        <f>Budget!M15-Actuals!M15</f>
        <v/>
      </c>
      <c r="N15" s="19">
        <f>Budget!N15-Actuals!N15</f>
        <v/>
      </c>
    </row>
    <row r="16">
      <c r="A16" t="inlineStr">
        <is>
          <t>Technology</t>
        </is>
      </c>
      <c r="B16" s="19">
        <f>Budget!B16-Actuals!B16</f>
        <v/>
      </c>
      <c r="C16" s="19">
        <f>Budget!C16-Actuals!C16</f>
        <v/>
      </c>
      <c r="D16" s="19">
        <f>Budget!D16-Actuals!D16</f>
        <v/>
      </c>
      <c r="E16" s="19">
        <f>Budget!E16-Actuals!E16</f>
        <v/>
      </c>
      <c r="F16" s="19">
        <f>Budget!F16-Actuals!F16</f>
        <v/>
      </c>
      <c r="G16" s="19">
        <f>Budget!G16-Actuals!G16</f>
        <v/>
      </c>
      <c r="H16" s="19">
        <f>Budget!H16-Actuals!H16</f>
        <v/>
      </c>
      <c r="I16" s="19">
        <f>Budget!I16-Actuals!I16</f>
        <v/>
      </c>
      <c r="J16" s="19">
        <f>Budget!J16-Actuals!J16</f>
        <v/>
      </c>
      <c r="K16" s="19">
        <f>Budget!K16-Actuals!K16</f>
        <v/>
      </c>
      <c r="L16" s="19">
        <f>Budget!L16-Actuals!L16</f>
        <v/>
      </c>
      <c r="M16" s="19">
        <f>Budget!M16-Actuals!M16</f>
        <v/>
      </c>
      <c r="N16" s="19">
        <f>Budget!N16-Actuals!N16</f>
        <v/>
      </c>
    </row>
    <row r="17">
      <c r="A17" t="inlineStr">
        <is>
          <t>Admin</t>
        </is>
      </c>
      <c r="B17" s="19">
        <f>Budget!B17-Actuals!B17</f>
        <v/>
      </c>
      <c r="C17" s="19">
        <f>Budget!C17-Actuals!C17</f>
        <v/>
      </c>
      <c r="D17" s="19">
        <f>Budget!D17-Actuals!D17</f>
        <v/>
      </c>
      <c r="E17" s="19">
        <f>Budget!E17-Actuals!E17</f>
        <v/>
      </c>
      <c r="F17" s="19">
        <f>Budget!F17-Actuals!F17</f>
        <v/>
      </c>
      <c r="G17" s="19">
        <f>Budget!G17-Actuals!G17</f>
        <v/>
      </c>
      <c r="H17" s="19">
        <f>Budget!H17-Actuals!H17</f>
        <v/>
      </c>
      <c r="I17" s="19">
        <f>Budget!I17-Actuals!I17</f>
        <v/>
      </c>
      <c r="J17" s="19">
        <f>Budget!J17-Actuals!J17</f>
        <v/>
      </c>
      <c r="K17" s="19">
        <f>Budget!K17-Actuals!K17</f>
        <v/>
      </c>
      <c r="L17" s="19">
        <f>Budget!L17-Actuals!L17</f>
        <v/>
      </c>
      <c r="M17" s="19">
        <f>Budget!M17-Actuals!M17</f>
        <v/>
      </c>
      <c r="N17" s="19">
        <f>Budget!N17-Actuals!N17</f>
        <v/>
      </c>
    </row>
    <row r="18">
      <c r="A18" s="13" t="inlineStr">
        <is>
          <t>Total Operating Expenses</t>
        </is>
      </c>
      <c r="B18" s="20">
        <f>SUM(B12:B17)</f>
        <v/>
      </c>
      <c r="C18" s="20">
        <f>SUM(C12:C17)</f>
        <v/>
      </c>
      <c r="D18" s="20">
        <f>SUM(D12:D17)</f>
        <v/>
      </c>
      <c r="E18" s="20">
        <f>SUM(E12:E17)</f>
        <v/>
      </c>
      <c r="F18" s="20">
        <f>SUM(F12:F17)</f>
        <v/>
      </c>
      <c r="G18" s="20">
        <f>SUM(G12:G17)</f>
        <v/>
      </c>
      <c r="H18" s="20">
        <f>SUM(H12:H17)</f>
        <v/>
      </c>
      <c r="I18" s="20">
        <f>SUM(I12:I17)</f>
        <v/>
      </c>
      <c r="J18" s="20">
        <f>SUM(J12:J17)</f>
        <v/>
      </c>
      <c r="K18" s="20">
        <f>SUM(K12:K17)</f>
        <v/>
      </c>
      <c r="L18" s="20">
        <f>SUM(L12:L17)</f>
        <v/>
      </c>
      <c r="M18" s="20">
        <f>SUM(M12:M17)</f>
        <v/>
      </c>
      <c r="N18" s="20">
        <f>SUM(N12:N17)</f>
        <v/>
      </c>
    </row>
    <row r="19">
      <c r="A19" s="15" t="inlineStr">
        <is>
          <t>EBITDA</t>
        </is>
      </c>
      <c r="B19" s="21">
        <f>B10-B18</f>
        <v/>
      </c>
      <c r="C19" s="21">
        <f>C10-C18</f>
        <v/>
      </c>
      <c r="D19" s="21">
        <f>D10-D18</f>
        <v/>
      </c>
      <c r="E19" s="21">
        <f>E10-E18</f>
        <v/>
      </c>
      <c r="F19" s="21">
        <f>F10-F18</f>
        <v/>
      </c>
      <c r="G19" s="21">
        <f>G10-G18</f>
        <v/>
      </c>
      <c r="H19" s="21">
        <f>H10-H18</f>
        <v/>
      </c>
      <c r="I19" s="21">
        <f>I10-I18</f>
        <v/>
      </c>
      <c r="J19" s="21">
        <f>J10-J18</f>
        <v/>
      </c>
      <c r="K19" s="21">
        <f>K10-K18</f>
        <v/>
      </c>
      <c r="L19" s="21">
        <f>L10-L18</f>
        <v/>
      </c>
      <c r="M19" s="21">
        <f>M10-M18</f>
        <v/>
      </c>
      <c r="N19" s="21">
        <f>N10-N18</f>
        <v/>
      </c>
    </row>
    <row r="20">
      <c r="A20" s="17" t="inlineStr">
        <is>
          <t>EBITDA Margin</t>
        </is>
      </c>
    </row>
    <row r="21"/>
    <row r="22">
      <c r="A22" s="8" t="inlineStr">
        <is>
          <t>VARIANCE % (Favorable = Positive)</t>
        </is>
      </c>
    </row>
    <row r="23">
      <c r="A23" s="6" t="inlineStr">
        <is>
          <t>Line Item</t>
        </is>
      </c>
      <c r="B23" s="7" t="inlineStr">
        <is>
          <t>Apr-25</t>
        </is>
      </c>
      <c r="C23" s="7" t="inlineStr">
        <is>
          <t>May-25</t>
        </is>
      </c>
      <c r="D23" s="7" t="inlineStr">
        <is>
          <t>Jun-25</t>
        </is>
      </c>
      <c r="E23" s="7" t="inlineStr">
        <is>
          <t>Jul-25</t>
        </is>
      </c>
      <c r="F23" s="7" t="inlineStr">
        <is>
          <t>Aug-25</t>
        </is>
      </c>
      <c r="G23" s="7" t="inlineStr">
        <is>
          <t>Sep-25</t>
        </is>
      </c>
      <c r="H23" s="7" t="inlineStr">
        <is>
          <t>Oct-25</t>
        </is>
      </c>
      <c r="I23" s="7" t="inlineStr">
        <is>
          <t>Nov-25</t>
        </is>
      </c>
      <c r="J23" s="7" t="inlineStr">
        <is>
          <t>Dec-25</t>
        </is>
      </c>
      <c r="K23" s="7" t="inlineStr">
        <is>
          <t>Jan-26</t>
        </is>
      </c>
      <c r="L23" s="7" t="inlineStr">
        <is>
          <t>Feb-26</t>
        </is>
      </c>
      <c r="M23" s="7" t="inlineStr">
        <is>
          <t>Mar-26</t>
        </is>
      </c>
      <c r="N23" s="7" t="inlineStr">
        <is>
          <t>FY Total</t>
        </is>
      </c>
    </row>
    <row r="24">
      <c r="A24" s="8" t="inlineStr">
        <is>
          <t>REVENUE</t>
        </is>
      </c>
    </row>
    <row r="25">
      <c r="A25" t="inlineStr">
        <is>
          <t>Retail Stores</t>
        </is>
      </c>
      <c r="B25" s="12">
        <f>IF(Budget!B5=0,"",(Actuals!B5-Budget!B5)/Budget!B5)</f>
        <v/>
      </c>
      <c r="C25" s="12">
        <f>IF(Budget!C5=0,"",(Actuals!C5-Budget!C5)/Budget!C5)</f>
        <v/>
      </c>
      <c r="D25" s="12">
        <f>IF(Budget!D5=0,"",(Actuals!D5-Budget!D5)/Budget!D5)</f>
        <v/>
      </c>
      <c r="E25" s="12">
        <f>IF(Budget!E5=0,"",(Actuals!E5-Budget!E5)/Budget!E5)</f>
        <v/>
      </c>
      <c r="F25" s="12">
        <f>IF(Budget!F5=0,"",(Actuals!F5-Budget!F5)/Budget!F5)</f>
        <v/>
      </c>
      <c r="G25" s="12">
        <f>IF(Budget!G5=0,"",(Actuals!G5-Budget!G5)/Budget!G5)</f>
        <v/>
      </c>
      <c r="H25" s="12">
        <f>IF(Budget!H5=0,"",(Actuals!H5-Budget!H5)/Budget!H5)</f>
        <v/>
      </c>
      <c r="I25" s="12">
        <f>IF(Budget!I5=0,"",(Actuals!I5-Budget!I5)/Budget!I5)</f>
        <v/>
      </c>
      <c r="J25" s="12">
        <f>IF(Budget!J5=0,"",(Actuals!J5-Budget!J5)/Budget!J5)</f>
        <v/>
      </c>
      <c r="K25" s="12">
        <f>IF(Budget!K5=0,"",(Actuals!K5-Budget!K5)/Budget!K5)</f>
        <v/>
      </c>
      <c r="L25" s="12">
        <f>IF(Budget!L5=0,"",(Actuals!L5-Budget!L5)/Budget!L5)</f>
        <v/>
      </c>
      <c r="M25" s="12">
        <f>IF(Budget!M5=0,"",(Actuals!M5-Budget!M5)/Budget!M5)</f>
        <v/>
      </c>
      <c r="N25" s="12">
        <f>IF(Budget!N5=0,"",(Actuals!N5-Budget!N5)/Budget!N5)</f>
        <v/>
      </c>
    </row>
    <row r="26">
      <c r="A26" t="inlineStr">
        <is>
          <t>Online / D2C</t>
        </is>
      </c>
      <c r="B26" s="12">
        <f>IF(Budget!B6=0,"",(Actuals!B6-Budget!B6)/Budget!B6)</f>
        <v/>
      </c>
      <c r="C26" s="12">
        <f>IF(Budget!C6=0,"",(Actuals!C6-Budget!C6)/Budget!C6)</f>
        <v/>
      </c>
      <c r="D26" s="12">
        <f>IF(Budget!D6=0,"",(Actuals!D6-Budget!D6)/Budget!D6)</f>
        <v/>
      </c>
      <c r="E26" s="12">
        <f>IF(Budget!E6=0,"",(Actuals!E6-Budget!E6)/Budget!E6)</f>
        <v/>
      </c>
      <c r="F26" s="12">
        <f>IF(Budget!F6=0,"",(Actuals!F6-Budget!F6)/Budget!F6)</f>
        <v/>
      </c>
      <c r="G26" s="12">
        <f>IF(Budget!G6=0,"",(Actuals!G6-Budget!G6)/Budget!G6)</f>
        <v/>
      </c>
      <c r="H26" s="12">
        <f>IF(Budget!H6=0,"",(Actuals!H6-Budget!H6)/Budget!H6)</f>
        <v/>
      </c>
      <c r="I26" s="12">
        <f>IF(Budget!I6=0,"",(Actuals!I6-Budget!I6)/Budget!I6)</f>
        <v/>
      </c>
      <c r="J26" s="12">
        <f>IF(Budget!J6=0,"",(Actuals!J6-Budget!J6)/Budget!J6)</f>
        <v/>
      </c>
      <c r="K26" s="12">
        <f>IF(Budget!K6=0,"",(Actuals!K6-Budget!K6)/Budget!K6)</f>
        <v/>
      </c>
      <c r="L26" s="12">
        <f>IF(Budget!L6=0,"",(Actuals!L6-Budget!L6)/Budget!L6)</f>
        <v/>
      </c>
      <c r="M26" s="12">
        <f>IF(Budget!M6=0,"",(Actuals!M6-Budget!M6)/Budget!M6)</f>
        <v/>
      </c>
      <c r="N26" s="12">
        <f>IF(Budget!N6=0,"",(Actuals!N6-Budget!N6)/Budget!N6)</f>
        <v/>
      </c>
    </row>
    <row r="27">
      <c r="A27" t="inlineStr">
        <is>
          <t>Corporate / B2B</t>
        </is>
      </c>
      <c r="B27" s="12">
        <f>IF(Budget!B7=0,"",(Actuals!B7-Budget!B7)/Budget!B7)</f>
        <v/>
      </c>
      <c r="C27" s="12">
        <f>IF(Budget!C7=0,"",(Actuals!C7-Budget!C7)/Budget!C7)</f>
        <v/>
      </c>
      <c r="D27" s="12">
        <f>IF(Budget!D7=0,"",(Actuals!D7-Budget!D7)/Budget!D7)</f>
        <v/>
      </c>
      <c r="E27" s="12">
        <f>IF(Budget!E7=0,"",(Actuals!E7-Budget!E7)/Budget!E7)</f>
        <v/>
      </c>
      <c r="F27" s="12">
        <f>IF(Budget!F7=0,"",(Actuals!F7-Budget!F7)/Budget!F7)</f>
        <v/>
      </c>
      <c r="G27" s="12">
        <f>IF(Budget!G7=0,"",(Actuals!G7-Budget!G7)/Budget!G7)</f>
        <v/>
      </c>
      <c r="H27" s="12">
        <f>IF(Budget!H7=0,"",(Actuals!H7-Budget!H7)/Budget!H7)</f>
        <v/>
      </c>
      <c r="I27" s="12">
        <f>IF(Budget!I7=0,"",(Actuals!I7-Budget!I7)/Budget!I7)</f>
        <v/>
      </c>
      <c r="J27" s="12">
        <f>IF(Budget!J7=0,"",(Actuals!J7-Budget!J7)/Budget!J7)</f>
        <v/>
      </c>
      <c r="K27" s="12">
        <f>IF(Budget!K7=0,"",(Actuals!K7-Budget!K7)/Budget!K7)</f>
        <v/>
      </c>
      <c r="L27" s="12">
        <f>IF(Budget!L7=0,"",(Actuals!L7-Budget!L7)/Budget!L7)</f>
        <v/>
      </c>
      <c r="M27" s="12">
        <f>IF(Budget!M7=0,"",(Actuals!M7-Budget!M7)/Budget!M7)</f>
        <v/>
      </c>
      <c r="N27" s="12">
        <f>IF(Budget!N7=0,"",(Actuals!N7-Budget!N7)/Budget!N7)</f>
        <v/>
      </c>
    </row>
    <row r="28">
      <c r="A28" s="13" t="inlineStr">
        <is>
          <t>Total Revenue</t>
        </is>
      </c>
      <c r="B28" s="22">
        <f>IF(Budget!B8=0,"",B8/Budget!B8)</f>
        <v/>
      </c>
      <c r="C28" s="22">
        <f>IF(Budget!C8=0,"",C8/Budget!C8)</f>
        <v/>
      </c>
      <c r="D28" s="22">
        <f>IF(Budget!D8=0,"",D8/Budget!D8)</f>
        <v/>
      </c>
      <c r="E28" s="22">
        <f>IF(Budget!E8=0,"",E8/Budget!E8)</f>
        <v/>
      </c>
      <c r="F28" s="22">
        <f>IF(Budget!F8=0,"",F8/Budget!F8)</f>
        <v/>
      </c>
      <c r="G28" s="22">
        <f>IF(Budget!G8=0,"",G8/Budget!G8)</f>
        <v/>
      </c>
      <c r="H28" s="22">
        <f>IF(Budget!H8=0,"",H8/Budget!H8)</f>
        <v/>
      </c>
      <c r="I28" s="22">
        <f>IF(Budget!I8=0,"",I8/Budget!I8)</f>
        <v/>
      </c>
      <c r="J28" s="22">
        <f>IF(Budget!J8=0,"",J8/Budget!J8)</f>
        <v/>
      </c>
      <c r="K28" s="22">
        <f>IF(Budget!K8=0,"",K8/Budget!K8)</f>
        <v/>
      </c>
      <c r="L28" s="22">
        <f>IF(Budget!L8=0,"",L8/Budget!L8)</f>
        <v/>
      </c>
      <c r="M28" s="22">
        <f>IF(Budget!M8=0,"",M8/Budget!M8)</f>
        <v/>
      </c>
      <c r="N28" s="22">
        <f>IF(Budget!N8=0,"",N8/Budget!N8)</f>
        <v/>
      </c>
    </row>
    <row r="29">
      <c r="A29" t="inlineStr">
        <is>
          <t>COGS</t>
        </is>
      </c>
      <c r="B29" s="12">
        <f>IF(Budget!B9=0,"",(Budget!B9-Actuals!B9)/Budget!B9)</f>
        <v/>
      </c>
      <c r="C29" s="12">
        <f>IF(Budget!C9=0,"",(Budget!C9-Actuals!C9)/Budget!C9)</f>
        <v/>
      </c>
      <c r="D29" s="12">
        <f>IF(Budget!D9=0,"",(Budget!D9-Actuals!D9)/Budget!D9)</f>
        <v/>
      </c>
      <c r="E29" s="12">
        <f>IF(Budget!E9=0,"",(Budget!E9-Actuals!E9)/Budget!E9)</f>
        <v/>
      </c>
      <c r="F29" s="12">
        <f>IF(Budget!F9=0,"",(Budget!F9-Actuals!F9)/Budget!F9)</f>
        <v/>
      </c>
      <c r="G29" s="12">
        <f>IF(Budget!G9=0,"",(Budget!G9-Actuals!G9)/Budget!G9)</f>
        <v/>
      </c>
      <c r="H29" s="12">
        <f>IF(Budget!H9=0,"",(Budget!H9-Actuals!H9)/Budget!H9)</f>
        <v/>
      </c>
      <c r="I29" s="12">
        <f>IF(Budget!I9=0,"",(Budget!I9-Actuals!I9)/Budget!I9)</f>
        <v/>
      </c>
      <c r="J29" s="12">
        <f>IF(Budget!J9=0,"",(Budget!J9-Actuals!J9)/Budget!J9)</f>
        <v/>
      </c>
      <c r="K29" s="12">
        <f>IF(Budget!K9=0,"",(Budget!K9-Actuals!K9)/Budget!K9)</f>
        <v/>
      </c>
      <c r="L29" s="12">
        <f>IF(Budget!L9=0,"",(Budget!L9-Actuals!L9)/Budget!L9)</f>
        <v/>
      </c>
      <c r="M29" s="12">
        <f>IF(Budget!M9=0,"",(Budget!M9-Actuals!M9)/Budget!M9)</f>
        <v/>
      </c>
      <c r="N29" s="12">
        <f>IF(Budget!N9=0,"",(Budget!N9-Actuals!N9)/Budget!N9)</f>
        <v/>
      </c>
    </row>
    <row r="30">
      <c r="A30" s="15" t="inlineStr">
        <is>
          <t>Gross Profit</t>
        </is>
      </c>
      <c r="B30" s="23">
        <f>IF(Budget!B10=0,"",B10/Budget!B10)</f>
        <v/>
      </c>
      <c r="C30" s="23">
        <f>IF(Budget!C10=0,"",C10/Budget!C10)</f>
        <v/>
      </c>
      <c r="D30" s="23">
        <f>IF(Budget!D10=0,"",D10/Budget!D10)</f>
        <v/>
      </c>
      <c r="E30" s="23">
        <f>IF(Budget!E10=0,"",E10/Budget!E10)</f>
        <v/>
      </c>
      <c r="F30" s="23">
        <f>IF(Budget!F10=0,"",F10/Budget!F10)</f>
        <v/>
      </c>
      <c r="G30" s="23">
        <f>IF(Budget!G10=0,"",G10/Budget!G10)</f>
        <v/>
      </c>
      <c r="H30" s="23">
        <f>IF(Budget!H10=0,"",H10/Budget!H10)</f>
        <v/>
      </c>
      <c r="I30" s="23">
        <f>IF(Budget!I10=0,"",I10/Budget!I10)</f>
        <v/>
      </c>
      <c r="J30" s="23">
        <f>IF(Budget!J10=0,"",J10/Budget!J10)</f>
        <v/>
      </c>
      <c r="K30" s="23">
        <f>IF(Budget!K10=0,"",K10/Budget!K10)</f>
        <v/>
      </c>
      <c r="L30" s="23">
        <f>IF(Budget!L10=0,"",L10/Budget!L10)</f>
        <v/>
      </c>
      <c r="M30" s="23">
        <f>IF(Budget!M10=0,"",M10/Budget!M10)</f>
        <v/>
      </c>
      <c r="N30" s="23">
        <f>IF(Budget!N10=0,"",N10/Budget!N10)</f>
        <v/>
      </c>
    </row>
    <row r="31">
      <c r="A31" s="8" t="inlineStr">
        <is>
          <t>OPERATING EXPENSES</t>
        </is>
      </c>
    </row>
    <row r="32">
      <c r="A32" t="inlineStr">
        <is>
          <t>Sales</t>
        </is>
      </c>
      <c r="B32" s="12">
        <f>IF(Budget!B12=0,"",(Budget!B12-Actuals!B12)/Budget!B12)</f>
        <v/>
      </c>
      <c r="C32" s="12">
        <f>IF(Budget!C12=0,"",(Budget!C12-Actuals!C12)/Budget!C12)</f>
        <v/>
      </c>
      <c r="D32" s="12">
        <f>IF(Budget!D12=0,"",(Budget!D12-Actuals!D12)/Budget!D12)</f>
        <v/>
      </c>
      <c r="E32" s="12">
        <f>IF(Budget!E12=0,"",(Budget!E12-Actuals!E12)/Budget!E12)</f>
        <v/>
      </c>
      <c r="F32" s="12">
        <f>IF(Budget!F12=0,"",(Budget!F12-Actuals!F12)/Budget!F12)</f>
        <v/>
      </c>
      <c r="G32" s="12">
        <f>IF(Budget!G12=0,"",(Budget!G12-Actuals!G12)/Budget!G12)</f>
        <v/>
      </c>
      <c r="H32" s="12">
        <f>IF(Budget!H12=0,"",(Budget!H12-Actuals!H12)/Budget!H12)</f>
        <v/>
      </c>
      <c r="I32" s="12">
        <f>IF(Budget!I12=0,"",(Budget!I12-Actuals!I12)/Budget!I12)</f>
        <v/>
      </c>
      <c r="J32" s="12">
        <f>IF(Budget!J12=0,"",(Budget!J12-Actuals!J12)/Budget!J12)</f>
        <v/>
      </c>
      <c r="K32" s="12">
        <f>IF(Budget!K12=0,"",(Budget!K12-Actuals!K12)/Budget!K12)</f>
        <v/>
      </c>
      <c r="L32" s="12">
        <f>IF(Budget!L12=0,"",(Budget!L12-Actuals!L12)/Budget!L12)</f>
        <v/>
      </c>
      <c r="M32" s="12">
        <f>IF(Budget!M12=0,"",(Budget!M12-Actuals!M12)/Budget!M12)</f>
        <v/>
      </c>
      <c r="N32" s="12">
        <f>IF(Budget!N12=0,"",(Budget!N12-Actuals!N12)/Budget!N12)</f>
        <v/>
      </c>
    </row>
    <row r="33">
      <c r="A33" t="inlineStr">
        <is>
          <t>Marketing</t>
        </is>
      </c>
      <c r="B33" s="12">
        <f>IF(Budget!B13=0,"",(Budget!B13-Actuals!B13)/Budget!B13)</f>
        <v/>
      </c>
      <c r="C33" s="12">
        <f>IF(Budget!C13=0,"",(Budget!C13-Actuals!C13)/Budget!C13)</f>
        <v/>
      </c>
      <c r="D33" s="12">
        <f>IF(Budget!D13=0,"",(Budget!D13-Actuals!D13)/Budget!D13)</f>
        <v/>
      </c>
      <c r="E33" s="12">
        <f>IF(Budget!E13=0,"",(Budget!E13-Actuals!E13)/Budget!E13)</f>
        <v/>
      </c>
      <c r="F33" s="12">
        <f>IF(Budget!F13=0,"",(Budget!F13-Actuals!F13)/Budget!F13)</f>
        <v/>
      </c>
      <c r="G33" s="12">
        <f>IF(Budget!G13=0,"",(Budget!G13-Actuals!G13)/Budget!G13)</f>
        <v/>
      </c>
      <c r="H33" s="12">
        <f>IF(Budget!H13=0,"",(Budget!H13-Actuals!H13)/Budget!H13)</f>
        <v/>
      </c>
      <c r="I33" s="12">
        <f>IF(Budget!I13=0,"",(Budget!I13-Actuals!I13)/Budget!I13)</f>
        <v/>
      </c>
      <c r="J33" s="12">
        <f>IF(Budget!J13=0,"",(Budget!J13-Actuals!J13)/Budget!J13)</f>
        <v/>
      </c>
      <c r="K33" s="12">
        <f>IF(Budget!K13=0,"",(Budget!K13-Actuals!K13)/Budget!K13)</f>
        <v/>
      </c>
      <c r="L33" s="12">
        <f>IF(Budget!L13=0,"",(Budget!L13-Actuals!L13)/Budget!L13)</f>
        <v/>
      </c>
      <c r="M33" s="12">
        <f>IF(Budget!M13=0,"",(Budget!M13-Actuals!M13)/Budget!M13)</f>
        <v/>
      </c>
      <c r="N33" s="12">
        <f>IF(Budget!N13=0,"",(Budget!N13-Actuals!N13)/Budget!N13)</f>
        <v/>
      </c>
    </row>
    <row r="34">
      <c r="A34" t="inlineStr">
        <is>
          <t>Operations</t>
        </is>
      </c>
      <c r="B34" s="12">
        <f>IF(Budget!B14=0,"",(Budget!B14-Actuals!B14)/Budget!B14)</f>
        <v/>
      </c>
      <c r="C34" s="12">
        <f>IF(Budget!C14=0,"",(Budget!C14-Actuals!C14)/Budget!C14)</f>
        <v/>
      </c>
      <c r="D34" s="12">
        <f>IF(Budget!D14=0,"",(Budget!D14-Actuals!D14)/Budget!D14)</f>
        <v/>
      </c>
      <c r="E34" s="12">
        <f>IF(Budget!E14=0,"",(Budget!E14-Actuals!E14)/Budget!E14)</f>
        <v/>
      </c>
      <c r="F34" s="12">
        <f>IF(Budget!F14=0,"",(Budget!F14-Actuals!F14)/Budget!F14)</f>
        <v/>
      </c>
      <c r="G34" s="12">
        <f>IF(Budget!G14=0,"",(Budget!G14-Actuals!G14)/Budget!G14)</f>
        <v/>
      </c>
      <c r="H34" s="12">
        <f>IF(Budget!H14=0,"",(Budget!H14-Actuals!H14)/Budget!H14)</f>
        <v/>
      </c>
      <c r="I34" s="12">
        <f>IF(Budget!I14=0,"",(Budget!I14-Actuals!I14)/Budget!I14)</f>
        <v/>
      </c>
      <c r="J34" s="12">
        <f>IF(Budget!J14=0,"",(Budget!J14-Actuals!J14)/Budget!J14)</f>
        <v/>
      </c>
      <c r="K34" s="12">
        <f>IF(Budget!K14=0,"",(Budget!K14-Actuals!K14)/Budget!K14)</f>
        <v/>
      </c>
      <c r="L34" s="12">
        <f>IF(Budget!L14=0,"",(Budget!L14-Actuals!L14)/Budget!L14)</f>
        <v/>
      </c>
      <c r="M34" s="12">
        <f>IF(Budget!M14=0,"",(Budget!M14-Actuals!M14)/Budget!M14)</f>
        <v/>
      </c>
      <c r="N34" s="12">
        <f>IF(Budget!N14=0,"",(Budget!N14-Actuals!N14)/Budget!N14)</f>
        <v/>
      </c>
    </row>
    <row r="35">
      <c r="A35" t="inlineStr">
        <is>
          <t>People</t>
        </is>
      </c>
      <c r="B35" s="12">
        <f>IF(Budget!B15=0,"",(Budget!B15-Actuals!B15)/Budget!B15)</f>
        <v/>
      </c>
      <c r="C35" s="12">
        <f>IF(Budget!C15=0,"",(Budget!C15-Actuals!C15)/Budget!C15)</f>
        <v/>
      </c>
      <c r="D35" s="12">
        <f>IF(Budget!D15=0,"",(Budget!D15-Actuals!D15)/Budget!D15)</f>
        <v/>
      </c>
      <c r="E35" s="12">
        <f>IF(Budget!E15=0,"",(Budget!E15-Actuals!E15)/Budget!E15)</f>
        <v/>
      </c>
      <c r="F35" s="12">
        <f>IF(Budget!F15=0,"",(Budget!F15-Actuals!F15)/Budget!F15)</f>
        <v/>
      </c>
      <c r="G35" s="12">
        <f>IF(Budget!G15=0,"",(Budget!G15-Actuals!G15)/Budget!G15)</f>
        <v/>
      </c>
      <c r="H35" s="12">
        <f>IF(Budget!H15=0,"",(Budget!H15-Actuals!H15)/Budget!H15)</f>
        <v/>
      </c>
      <c r="I35" s="12">
        <f>IF(Budget!I15=0,"",(Budget!I15-Actuals!I15)/Budget!I15)</f>
        <v/>
      </c>
      <c r="J35" s="12">
        <f>IF(Budget!J15=0,"",(Budget!J15-Actuals!J15)/Budget!J15)</f>
        <v/>
      </c>
      <c r="K35" s="12">
        <f>IF(Budget!K15=0,"",(Budget!K15-Actuals!K15)/Budget!K15)</f>
        <v/>
      </c>
      <c r="L35" s="12">
        <f>IF(Budget!L15=0,"",(Budget!L15-Actuals!L15)/Budget!L15)</f>
        <v/>
      </c>
      <c r="M35" s="12">
        <f>IF(Budget!M15=0,"",(Budget!M15-Actuals!M15)/Budget!M15)</f>
        <v/>
      </c>
      <c r="N35" s="12">
        <f>IF(Budget!N15=0,"",(Budget!N15-Actuals!N15)/Budget!N15)</f>
        <v/>
      </c>
    </row>
    <row r="36">
      <c r="A36" t="inlineStr">
        <is>
          <t>Technology</t>
        </is>
      </c>
      <c r="B36" s="12">
        <f>IF(Budget!B16=0,"",(Budget!B16-Actuals!B16)/Budget!B16)</f>
        <v/>
      </c>
      <c r="C36" s="12">
        <f>IF(Budget!C16=0,"",(Budget!C16-Actuals!C16)/Budget!C16)</f>
        <v/>
      </c>
      <c r="D36" s="12">
        <f>IF(Budget!D16=0,"",(Budget!D16-Actuals!D16)/Budget!D16)</f>
        <v/>
      </c>
      <c r="E36" s="12">
        <f>IF(Budget!E16=0,"",(Budget!E16-Actuals!E16)/Budget!E16)</f>
        <v/>
      </c>
      <c r="F36" s="12">
        <f>IF(Budget!F16=0,"",(Budget!F16-Actuals!F16)/Budget!F16)</f>
        <v/>
      </c>
      <c r="G36" s="12">
        <f>IF(Budget!G16=0,"",(Budget!G16-Actuals!G16)/Budget!G16)</f>
        <v/>
      </c>
      <c r="H36" s="12">
        <f>IF(Budget!H16=0,"",(Budget!H16-Actuals!H16)/Budget!H16)</f>
        <v/>
      </c>
      <c r="I36" s="12">
        <f>IF(Budget!I16=0,"",(Budget!I16-Actuals!I16)/Budget!I16)</f>
        <v/>
      </c>
      <c r="J36" s="12">
        <f>IF(Budget!J16=0,"",(Budget!J16-Actuals!J16)/Budget!J16)</f>
        <v/>
      </c>
      <c r="K36" s="12">
        <f>IF(Budget!K16=0,"",(Budget!K16-Actuals!K16)/Budget!K16)</f>
        <v/>
      </c>
      <c r="L36" s="12">
        <f>IF(Budget!L16=0,"",(Budget!L16-Actuals!L16)/Budget!L16)</f>
        <v/>
      </c>
      <c r="M36" s="12">
        <f>IF(Budget!M16=0,"",(Budget!M16-Actuals!M16)/Budget!M16)</f>
        <v/>
      </c>
      <c r="N36" s="12">
        <f>IF(Budget!N16=0,"",(Budget!N16-Actuals!N16)/Budget!N16)</f>
        <v/>
      </c>
    </row>
    <row r="37">
      <c r="A37" t="inlineStr">
        <is>
          <t>Admin</t>
        </is>
      </c>
      <c r="B37" s="12">
        <f>IF(Budget!B17=0,"",(Budget!B17-Actuals!B17)/Budget!B17)</f>
        <v/>
      </c>
      <c r="C37" s="12">
        <f>IF(Budget!C17=0,"",(Budget!C17-Actuals!C17)/Budget!C17)</f>
        <v/>
      </c>
      <c r="D37" s="12">
        <f>IF(Budget!D17=0,"",(Budget!D17-Actuals!D17)/Budget!D17)</f>
        <v/>
      </c>
      <c r="E37" s="12">
        <f>IF(Budget!E17=0,"",(Budget!E17-Actuals!E17)/Budget!E17)</f>
        <v/>
      </c>
      <c r="F37" s="12">
        <f>IF(Budget!F17=0,"",(Budget!F17-Actuals!F17)/Budget!F17)</f>
        <v/>
      </c>
      <c r="G37" s="12">
        <f>IF(Budget!G17=0,"",(Budget!G17-Actuals!G17)/Budget!G17)</f>
        <v/>
      </c>
      <c r="H37" s="12">
        <f>IF(Budget!H17=0,"",(Budget!H17-Actuals!H17)/Budget!H17)</f>
        <v/>
      </c>
      <c r="I37" s="12">
        <f>IF(Budget!I17=0,"",(Budget!I17-Actuals!I17)/Budget!I17)</f>
        <v/>
      </c>
      <c r="J37" s="12">
        <f>IF(Budget!J17=0,"",(Budget!J17-Actuals!J17)/Budget!J17)</f>
        <v/>
      </c>
      <c r="K37" s="12">
        <f>IF(Budget!K17=0,"",(Budget!K17-Actuals!K17)/Budget!K17)</f>
        <v/>
      </c>
      <c r="L37" s="12">
        <f>IF(Budget!L17=0,"",(Budget!L17-Actuals!L17)/Budget!L17)</f>
        <v/>
      </c>
      <c r="M37" s="12">
        <f>IF(Budget!M17=0,"",(Budget!M17-Actuals!M17)/Budget!M17)</f>
        <v/>
      </c>
      <c r="N37" s="12">
        <f>IF(Budget!N17=0,"",(Budget!N17-Actuals!N17)/Budget!N17)</f>
        <v/>
      </c>
    </row>
    <row r="38">
      <c r="A38" s="13" t="inlineStr">
        <is>
          <t>Total Operating Expenses</t>
        </is>
      </c>
      <c r="B38" s="22">
        <f>IF(Budget!B18=0,"",B18/Budget!B18)</f>
        <v/>
      </c>
      <c r="C38" s="22">
        <f>IF(Budget!C18=0,"",C18/Budget!C18)</f>
        <v/>
      </c>
      <c r="D38" s="22">
        <f>IF(Budget!D18=0,"",D18/Budget!D18)</f>
        <v/>
      </c>
      <c r="E38" s="22">
        <f>IF(Budget!E18=0,"",E18/Budget!E18)</f>
        <v/>
      </c>
      <c r="F38" s="22">
        <f>IF(Budget!F18=0,"",F18/Budget!F18)</f>
        <v/>
      </c>
      <c r="G38" s="22">
        <f>IF(Budget!G18=0,"",G18/Budget!G18)</f>
        <v/>
      </c>
      <c r="H38" s="22">
        <f>IF(Budget!H18=0,"",H18/Budget!H18)</f>
        <v/>
      </c>
      <c r="I38" s="22">
        <f>IF(Budget!I18=0,"",I18/Budget!I18)</f>
        <v/>
      </c>
      <c r="J38" s="22">
        <f>IF(Budget!J18=0,"",J18/Budget!J18)</f>
        <v/>
      </c>
      <c r="K38" s="22">
        <f>IF(Budget!K18=0,"",K18/Budget!K18)</f>
        <v/>
      </c>
      <c r="L38" s="22">
        <f>IF(Budget!L18=0,"",L18/Budget!L18)</f>
        <v/>
      </c>
      <c r="M38" s="22">
        <f>IF(Budget!M18=0,"",M18/Budget!M18)</f>
        <v/>
      </c>
      <c r="N38" s="22">
        <f>IF(Budget!N18=0,"",N18/Budget!N18)</f>
        <v/>
      </c>
    </row>
    <row r="39">
      <c r="A39" s="15" t="inlineStr">
        <is>
          <t>EBITDA</t>
        </is>
      </c>
      <c r="B39" s="23">
        <f>IF(Budget!B19=0,"",B19/Budget!B19)</f>
        <v/>
      </c>
      <c r="C39" s="23">
        <f>IF(Budget!C19=0,"",C19/Budget!C19)</f>
        <v/>
      </c>
      <c r="D39" s="23">
        <f>IF(Budget!D19=0,"",D19/Budget!D19)</f>
        <v/>
      </c>
      <c r="E39" s="23">
        <f>IF(Budget!E19=0,"",E19/Budget!E19)</f>
        <v/>
      </c>
      <c r="F39" s="23">
        <f>IF(Budget!F19=0,"",F19/Budget!F19)</f>
        <v/>
      </c>
      <c r="G39" s="23">
        <f>IF(Budget!G19=0,"",G19/Budget!G19)</f>
        <v/>
      </c>
      <c r="H39" s="23">
        <f>IF(Budget!H19=0,"",H19/Budget!H19)</f>
        <v/>
      </c>
      <c r="I39" s="23">
        <f>IF(Budget!I19=0,"",I19/Budget!I19)</f>
        <v/>
      </c>
      <c r="J39" s="23">
        <f>IF(Budget!J19=0,"",J19/Budget!J19)</f>
        <v/>
      </c>
      <c r="K39" s="23">
        <f>IF(Budget!K19=0,"",K19/Budget!K19)</f>
        <v/>
      </c>
      <c r="L39" s="23">
        <f>IF(Budget!L19=0,"",L19/Budget!L19)</f>
        <v/>
      </c>
      <c r="M39" s="23">
        <f>IF(Budget!M19=0,"",M19/Budget!M19)</f>
        <v/>
      </c>
      <c r="N39" s="23">
        <f>IF(Budget!N19=0,"",N19/Budget!N19)</f>
        <v/>
      </c>
    </row>
    <row r="40">
      <c r="A40" s="17" t="inlineStr">
        <is>
          <t>EBITDA Margin</t>
        </is>
      </c>
      <c r="B40" s="18">
        <f>IF(OR(Budget!B8=0,Actuals!B8=0),"",Actuals!B19/Actuals!B8-Budget!B19/Budget!B8)</f>
        <v/>
      </c>
      <c r="C40" s="18">
        <f>IF(OR(Budget!C8=0,Actuals!C8=0),"",Actuals!C19/Actuals!C8-Budget!C19/Budget!C8)</f>
        <v/>
      </c>
      <c r="D40" s="18">
        <f>IF(OR(Budget!D8=0,Actuals!D8=0),"",Actuals!D19/Actuals!D8-Budget!D19/Budget!D8)</f>
        <v/>
      </c>
      <c r="E40" s="18">
        <f>IF(OR(Budget!E8=0,Actuals!E8=0),"",Actuals!E19/Actuals!E8-Budget!E19/Budget!E8)</f>
        <v/>
      </c>
      <c r="F40" s="18">
        <f>IF(OR(Budget!F8=0,Actuals!F8=0),"",Actuals!F19/Actuals!F8-Budget!F19/Budget!F8)</f>
        <v/>
      </c>
      <c r="G40" s="18">
        <f>IF(OR(Budget!G8=0,Actuals!G8=0),"",Actuals!G19/Actuals!G8-Budget!G19/Budget!G8)</f>
        <v/>
      </c>
      <c r="H40" s="18">
        <f>IF(OR(Budget!H8=0,Actuals!H8=0),"",Actuals!H19/Actuals!H8-Budget!H19/Budget!H8)</f>
        <v/>
      </c>
      <c r="I40" s="18">
        <f>IF(OR(Budget!I8=0,Actuals!I8=0),"",Actuals!I19/Actuals!I8-Budget!I19/Budget!I8)</f>
        <v/>
      </c>
      <c r="J40" s="18">
        <f>IF(OR(Budget!J8=0,Actuals!J8=0),"",Actuals!J19/Actuals!J8-Budget!J19/Budget!J8)</f>
        <v/>
      </c>
      <c r="K40" s="18">
        <f>IF(OR(Budget!K8=0,Actuals!K8=0),"",Actuals!K19/Actuals!K8-Budget!K19/Budget!K8)</f>
        <v/>
      </c>
      <c r="L40" s="18">
        <f>IF(OR(Budget!L8=0,Actuals!L8=0),"",Actuals!L19/Actuals!L8-Budget!L19/Budget!L8)</f>
        <v/>
      </c>
      <c r="M40" s="18">
        <f>IF(OR(Budget!M8=0,Actuals!M8=0),"",Actuals!M19/Actuals!M8-Budget!M19/Budget!M8)</f>
        <v/>
      </c>
      <c r="N40" s="18">
        <f>IF(OR(Budget!N8=0,Actuals!N8=0),"",Actuals!N19/Actuals!N8-Budget!N19/Budget!N8)</f>
        <v/>
      </c>
    </row>
    <row r="41"/>
    <row r="42">
      <c r="A42" s="8" t="inlineStr">
        <is>
          <t>FAVORABLE / UNFAVORABLE INDICATOR (IF formula)</t>
        </is>
      </c>
    </row>
    <row r="43">
      <c r="A43" s="6" t="inlineStr">
        <is>
          <t>Line Item</t>
        </is>
      </c>
      <c r="B43" s="7" t="inlineStr">
        <is>
          <t>Apr-25</t>
        </is>
      </c>
      <c r="C43" s="7" t="inlineStr">
        <is>
          <t>May-25</t>
        </is>
      </c>
      <c r="D43" s="7" t="inlineStr">
        <is>
          <t>Jun-25</t>
        </is>
      </c>
      <c r="E43" s="7" t="inlineStr">
        <is>
          <t>Jul-25</t>
        </is>
      </c>
      <c r="F43" s="7" t="inlineStr">
        <is>
          <t>Aug-25</t>
        </is>
      </c>
      <c r="G43" s="7" t="inlineStr">
        <is>
          <t>Sep-25</t>
        </is>
      </c>
      <c r="H43" s="7" t="inlineStr">
        <is>
          <t>Oct-25</t>
        </is>
      </c>
      <c r="I43" s="7" t="inlineStr">
        <is>
          <t>Nov-25</t>
        </is>
      </c>
      <c r="J43" s="7" t="inlineStr">
        <is>
          <t>Dec-25</t>
        </is>
      </c>
      <c r="K43" s="7" t="inlineStr">
        <is>
          <t>Jan-26</t>
        </is>
      </c>
      <c r="L43" s="7" t="inlineStr">
        <is>
          <t>Feb-26</t>
        </is>
      </c>
      <c r="M43" s="7" t="inlineStr">
        <is>
          <t>Mar-26</t>
        </is>
      </c>
      <c r="N43" s="7" t="inlineStr">
        <is>
          <t>FY Total</t>
        </is>
      </c>
    </row>
    <row r="44">
      <c r="A44" s="8" t="inlineStr">
        <is>
          <t>REVENUE</t>
        </is>
      </c>
    </row>
    <row r="45">
      <c r="A45" t="inlineStr">
        <is>
          <t>Retail Stores</t>
        </is>
      </c>
      <c r="B45" s="24">
        <f>IF(B25&gt;0,"Fav",IF(B25&lt;0,"Unfav","On Plan"))</f>
        <v/>
      </c>
      <c r="C45" s="24">
        <f>IF(C25&gt;0,"Fav",IF(C25&lt;0,"Unfav","On Plan"))</f>
        <v/>
      </c>
      <c r="D45" s="24">
        <f>IF(D25&gt;0,"Fav",IF(D25&lt;0,"Unfav","On Plan"))</f>
        <v/>
      </c>
      <c r="E45" s="24">
        <f>IF(E25&gt;0,"Fav",IF(E25&lt;0,"Unfav","On Plan"))</f>
        <v/>
      </c>
      <c r="F45" s="24">
        <f>IF(F25&gt;0,"Fav",IF(F25&lt;0,"Unfav","On Plan"))</f>
        <v/>
      </c>
      <c r="G45" s="24">
        <f>IF(G25&gt;0,"Fav",IF(G25&lt;0,"Unfav","On Plan"))</f>
        <v/>
      </c>
      <c r="H45" s="24">
        <f>IF(H25&gt;0,"Fav",IF(H25&lt;0,"Unfav","On Plan"))</f>
        <v/>
      </c>
      <c r="I45" s="24">
        <f>IF(I25&gt;0,"Fav",IF(I25&lt;0,"Unfav","On Plan"))</f>
        <v/>
      </c>
      <c r="J45" s="24">
        <f>IF(J25&gt;0,"Fav",IF(J25&lt;0,"Unfav","On Plan"))</f>
        <v/>
      </c>
      <c r="K45" s="24">
        <f>IF(K25&gt;0,"Fav",IF(K25&lt;0,"Unfav","On Plan"))</f>
        <v/>
      </c>
      <c r="L45" s="24">
        <f>IF(L25&gt;0,"Fav",IF(L25&lt;0,"Unfav","On Plan"))</f>
        <v/>
      </c>
      <c r="M45" s="24">
        <f>IF(M25&gt;0,"Fav",IF(M25&lt;0,"Unfav","On Plan"))</f>
        <v/>
      </c>
      <c r="N45" s="24">
        <f>IF(N25&gt;0,"Fav",IF(N25&lt;0,"Unfav","On Plan"))</f>
        <v/>
      </c>
    </row>
    <row r="46">
      <c r="A46" t="inlineStr">
        <is>
          <t>Online / D2C</t>
        </is>
      </c>
      <c r="B46" s="24">
        <f>IF(B26&gt;0,"Fav",IF(B26&lt;0,"Unfav","On Plan"))</f>
        <v/>
      </c>
      <c r="C46" s="24">
        <f>IF(C26&gt;0,"Fav",IF(C26&lt;0,"Unfav","On Plan"))</f>
        <v/>
      </c>
      <c r="D46" s="24">
        <f>IF(D26&gt;0,"Fav",IF(D26&lt;0,"Unfav","On Plan"))</f>
        <v/>
      </c>
      <c r="E46" s="24">
        <f>IF(E26&gt;0,"Fav",IF(E26&lt;0,"Unfav","On Plan"))</f>
        <v/>
      </c>
      <c r="F46" s="24">
        <f>IF(F26&gt;0,"Fav",IF(F26&lt;0,"Unfav","On Plan"))</f>
        <v/>
      </c>
      <c r="G46" s="24">
        <f>IF(G26&gt;0,"Fav",IF(G26&lt;0,"Unfav","On Plan"))</f>
        <v/>
      </c>
      <c r="H46" s="24">
        <f>IF(H26&gt;0,"Fav",IF(H26&lt;0,"Unfav","On Plan"))</f>
        <v/>
      </c>
      <c r="I46" s="24">
        <f>IF(I26&gt;0,"Fav",IF(I26&lt;0,"Unfav","On Plan"))</f>
        <v/>
      </c>
      <c r="J46" s="24">
        <f>IF(J26&gt;0,"Fav",IF(J26&lt;0,"Unfav","On Plan"))</f>
        <v/>
      </c>
      <c r="K46" s="24">
        <f>IF(K26&gt;0,"Fav",IF(K26&lt;0,"Unfav","On Plan"))</f>
        <v/>
      </c>
      <c r="L46" s="24">
        <f>IF(L26&gt;0,"Fav",IF(L26&lt;0,"Unfav","On Plan"))</f>
        <v/>
      </c>
      <c r="M46" s="24">
        <f>IF(M26&gt;0,"Fav",IF(M26&lt;0,"Unfav","On Plan"))</f>
        <v/>
      </c>
      <c r="N46" s="24">
        <f>IF(N26&gt;0,"Fav",IF(N26&lt;0,"Unfav","On Plan"))</f>
        <v/>
      </c>
    </row>
    <row r="47">
      <c r="A47" t="inlineStr">
        <is>
          <t>Corporate / B2B</t>
        </is>
      </c>
      <c r="B47" s="24">
        <f>IF(B27&gt;0,"Fav",IF(B27&lt;0,"Unfav","On Plan"))</f>
        <v/>
      </c>
      <c r="C47" s="24">
        <f>IF(C27&gt;0,"Fav",IF(C27&lt;0,"Unfav","On Plan"))</f>
        <v/>
      </c>
      <c r="D47" s="24">
        <f>IF(D27&gt;0,"Fav",IF(D27&lt;0,"Unfav","On Plan"))</f>
        <v/>
      </c>
      <c r="E47" s="24">
        <f>IF(E27&gt;0,"Fav",IF(E27&lt;0,"Unfav","On Plan"))</f>
        <v/>
      </c>
      <c r="F47" s="24">
        <f>IF(F27&gt;0,"Fav",IF(F27&lt;0,"Unfav","On Plan"))</f>
        <v/>
      </c>
      <c r="G47" s="24">
        <f>IF(G27&gt;0,"Fav",IF(G27&lt;0,"Unfav","On Plan"))</f>
        <v/>
      </c>
      <c r="H47" s="24">
        <f>IF(H27&gt;0,"Fav",IF(H27&lt;0,"Unfav","On Plan"))</f>
        <v/>
      </c>
      <c r="I47" s="24">
        <f>IF(I27&gt;0,"Fav",IF(I27&lt;0,"Unfav","On Plan"))</f>
        <v/>
      </c>
      <c r="J47" s="24">
        <f>IF(J27&gt;0,"Fav",IF(J27&lt;0,"Unfav","On Plan"))</f>
        <v/>
      </c>
      <c r="K47" s="24">
        <f>IF(K27&gt;0,"Fav",IF(K27&lt;0,"Unfav","On Plan"))</f>
        <v/>
      </c>
      <c r="L47" s="24">
        <f>IF(L27&gt;0,"Fav",IF(L27&lt;0,"Unfav","On Plan"))</f>
        <v/>
      </c>
      <c r="M47" s="24">
        <f>IF(M27&gt;0,"Fav",IF(M27&lt;0,"Unfav","On Plan"))</f>
        <v/>
      </c>
      <c r="N47" s="24">
        <f>IF(N27&gt;0,"Fav",IF(N27&lt;0,"Unfav","On Plan"))</f>
        <v/>
      </c>
    </row>
    <row r="48">
      <c r="A48" s="13" t="inlineStr">
        <is>
          <t>Total Revenue</t>
        </is>
      </c>
      <c r="B48" s="25">
        <f>IF(B28&gt;0,"Fav",IF(B28&lt;0,"Unfav","On Plan"))</f>
        <v/>
      </c>
      <c r="C48" s="25">
        <f>IF(C28&gt;0,"Fav",IF(C28&lt;0,"Unfav","On Plan"))</f>
        <v/>
      </c>
      <c r="D48" s="25">
        <f>IF(D28&gt;0,"Fav",IF(D28&lt;0,"Unfav","On Plan"))</f>
        <v/>
      </c>
      <c r="E48" s="25">
        <f>IF(E28&gt;0,"Fav",IF(E28&lt;0,"Unfav","On Plan"))</f>
        <v/>
      </c>
      <c r="F48" s="25">
        <f>IF(F28&gt;0,"Fav",IF(F28&lt;0,"Unfav","On Plan"))</f>
        <v/>
      </c>
      <c r="G48" s="25">
        <f>IF(G28&gt;0,"Fav",IF(G28&lt;0,"Unfav","On Plan"))</f>
        <v/>
      </c>
      <c r="H48" s="25">
        <f>IF(H28&gt;0,"Fav",IF(H28&lt;0,"Unfav","On Plan"))</f>
        <v/>
      </c>
      <c r="I48" s="25">
        <f>IF(I28&gt;0,"Fav",IF(I28&lt;0,"Unfav","On Plan"))</f>
        <v/>
      </c>
      <c r="J48" s="25">
        <f>IF(J28&gt;0,"Fav",IF(J28&lt;0,"Unfav","On Plan"))</f>
        <v/>
      </c>
      <c r="K48" s="25">
        <f>IF(K28&gt;0,"Fav",IF(K28&lt;0,"Unfav","On Plan"))</f>
        <v/>
      </c>
      <c r="L48" s="25">
        <f>IF(L28&gt;0,"Fav",IF(L28&lt;0,"Unfav","On Plan"))</f>
        <v/>
      </c>
      <c r="M48" s="25">
        <f>IF(M28&gt;0,"Fav",IF(M28&lt;0,"Unfav","On Plan"))</f>
        <v/>
      </c>
      <c r="N48" s="25">
        <f>IF(N28&gt;0,"Fav",IF(N28&lt;0,"Unfav","On Plan"))</f>
        <v/>
      </c>
    </row>
    <row r="49">
      <c r="A49" t="inlineStr">
        <is>
          <t>COGS</t>
        </is>
      </c>
      <c r="B49" s="24">
        <f>IF(B29&gt;0,"Fav",IF(B29&lt;0,"Unfav","On Plan"))</f>
        <v/>
      </c>
      <c r="C49" s="24">
        <f>IF(C29&gt;0,"Fav",IF(C29&lt;0,"Unfav","On Plan"))</f>
        <v/>
      </c>
      <c r="D49" s="24">
        <f>IF(D29&gt;0,"Fav",IF(D29&lt;0,"Unfav","On Plan"))</f>
        <v/>
      </c>
      <c r="E49" s="24">
        <f>IF(E29&gt;0,"Fav",IF(E29&lt;0,"Unfav","On Plan"))</f>
        <v/>
      </c>
      <c r="F49" s="24">
        <f>IF(F29&gt;0,"Fav",IF(F29&lt;0,"Unfav","On Plan"))</f>
        <v/>
      </c>
      <c r="G49" s="24">
        <f>IF(G29&gt;0,"Fav",IF(G29&lt;0,"Unfav","On Plan"))</f>
        <v/>
      </c>
      <c r="H49" s="24">
        <f>IF(H29&gt;0,"Fav",IF(H29&lt;0,"Unfav","On Plan"))</f>
        <v/>
      </c>
      <c r="I49" s="24">
        <f>IF(I29&gt;0,"Fav",IF(I29&lt;0,"Unfav","On Plan"))</f>
        <v/>
      </c>
      <c r="J49" s="24">
        <f>IF(J29&gt;0,"Fav",IF(J29&lt;0,"Unfav","On Plan"))</f>
        <v/>
      </c>
      <c r="K49" s="24">
        <f>IF(K29&gt;0,"Fav",IF(K29&lt;0,"Unfav","On Plan"))</f>
        <v/>
      </c>
      <c r="L49" s="24">
        <f>IF(L29&gt;0,"Fav",IF(L29&lt;0,"Unfav","On Plan"))</f>
        <v/>
      </c>
      <c r="M49" s="24">
        <f>IF(M29&gt;0,"Fav",IF(M29&lt;0,"Unfav","On Plan"))</f>
        <v/>
      </c>
      <c r="N49" s="24">
        <f>IF(N29&gt;0,"Fav",IF(N29&lt;0,"Unfav","On Plan"))</f>
        <v/>
      </c>
    </row>
    <row r="50">
      <c r="A50" s="15" t="inlineStr">
        <is>
          <t>Gross Profit</t>
        </is>
      </c>
      <c r="B50" s="26">
        <f>IF(B30&gt;0,"Fav",IF(B30&lt;0,"Unfav","On Plan"))</f>
        <v/>
      </c>
      <c r="C50" s="26">
        <f>IF(C30&gt;0,"Fav",IF(C30&lt;0,"Unfav","On Plan"))</f>
        <v/>
      </c>
      <c r="D50" s="26">
        <f>IF(D30&gt;0,"Fav",IF(D30&lt;0,"Unfav","On Plan"))</f>
        <v/>
      </c>
      <c r="E50" s="26">
        <f>IF(E30&gt;0,"Fav",IF(E30&lt;0,"Unfav","On Plan"))</f>
        <v/>
      </c>
      <c r="F50" s="26">
        <f>IF(F30&gt;0,"Fav",IF(F30&lt;0,"Unfav","On Plan"))</f>
        <v/>
      </c>
      <c r="G50" s="26">
        <f>IF(G30&gt;0,"Fav",IF(G30&lt;0,"Unfav","On Plan"))</f>
        <v/>
      </c>
      <c r="H50" s="26">
        <f>IF(H30&gt;0,"Fav",IF(H30&lt;0,"Unfav","On Plan"))</f>
        <v/>
      </c>
      <c r="I50" s="26">
        <f>IF(I30&gt;0,"Fav",IF(I30&lt;0,"Unfav","On Plan"))</f>
        <v/>
      </c>
      <c r="J50" s="26">
        <f>IF(J30&gt;0,"Fav",IF(J30&lt;0,"Unfav","On Plan"))</f>
        <v/>
      </c>
      <c r="K50" s="26">
        <f>IF(K30&gt;0,"Fav",IF(K30&lt;0,"Unfav","On Plan"))</f>
        <v/>
      </c>
      <c r="L50" s="26">
        <f>IF(L30&gt;0,"Fav",IF(L30&lt;0,"Unfav","On Plan"))</f>
        <v/>
      </c>
      <c r="M50" s="26">
        <f>IF(M30&gt;0,"Fav",IF(M30&lt;0,"Unfav","On Plan"))</f>
        <v/>
      </c>
      <c r="N50" s="26">
        <f>IF(N30&gt;0,"Fav",IF(N30&lt;0,"Unfav","On Plan"))</f>
        <v/>
      </c>
    </row>
    <row r="51">
      <c r="A51" s="8" t="inlineStr">
        <is>
          <t>OPERATING EXPENSES</t>
        </is>
      </c>
    </row>
    <row r="52">
      <c r="A52" t="inlineStr">
        <is>
          <t>Sales</t>
        </is>
      </c>
      <c r="B52" s="24">
        <f>IF(B32&gt;0,"Fav",IF(B32&lt;0,"Unfav","On Plan"))</f>
        <v/>
      </c>
      <c r="C52" s="24">
        <f>IF(C32&gt;0,"Fav",IF(C32&lt;0,"Unfav","On Plan"))</f>
        <v/>
      </c>
      <c r="D52" s="24">
        <f>IF(D32&gt;0,"Fav",IF(D32&lt;0,"Unfav","On Plan"))</f>
        <v/>
      </c>
      <c r="E52" s="24">
        <f>IF(E32&gt;0,"Fav",IF(E32&lt;0,"Unfav","On Plan"))</f>
        <v/>
      </c>
      <c r="F52" s="24">
        <f>IF(F32&gt;0,"Fav",IF(F32&lt;0,"Unfav","On Plan"))</f>
        <v/>
      </c>
      <c r="G52" s="24">
        <f>IF(G32&gt;0,"Fav",IF(G32&lt;0,"Unfav","On Plan"))</f>
        <v/>
      </c>
      <c r="H52" s="24">
        <f>IF(H32&gt;0,"Fav",IF(H32&lt;0,"Unfav","On Plan"))</f>
        <v/>
      </c>
      <c r="I52" s="24">
        <f>IF(I32&gt;0,"Fav",IF(I32&lt;0,"Unfav","On Plan"))</f>
        <v/>
      </c>
      <c r="J52" s="24">
        <f>IF(J32&gt;0,"Fav",IF(J32&lt;0,"Unfav","On Plan"))</f>
        <v/>
      </c>
      <c r="K52" s="24">
        <f>IF(K32&gt;0,"Fav",IF(K32&lt;0,"Unfav","On Plan"))</f>
        <v/>
      </c>
      <c r="L52" s="24">
        <f>IF(L32&gt;0,"Fav",IF(L32&lt;0,"Unfav","On Plan"))</f>
        <v/>
      </c>
      <c r="M52" s="24">
        <f>IF(M32&gt;0,"Fav",IF(M32&lt;0,"Unfav","On Plan"))</f>
        <v/>
      </c>
      <c r="N52" s="24">
        <f>IF(N32&gt;0,"Fav",IF(N32&lt;0,"Unfav","On Plan"))</f>
        <v/>
      </c>
    </row>
    <row r="53">
      <c r="A53" t="inlineStr">
        <is>
          <t>Marketing</t>
        </is>
      </c>
      <c r="B53" s="24">
        <f>IF(B33&gt;0,"Fav",IF(B33&lt;0,"Unfav","On Plan"))</f>
        <v/>
      </c>
      <c r="C53" s="24">
        <f>IF(C33&gt;0,"Fav",IF(C33&lt;0,"Unfav","On Plan"))</f>
        <v/>
      </c>
      <c r="D53" s="24">
        <f>IF(D33&gt;0,"Fav",IF(D33&lt;0,"Unfav","On Plan"))</f>
        <v/>
      </c>
      <c r="E53" s="24">
        <f>IF(E33&gt;0,"Fav",IF(E33&lt;0,"Unfav","On Plan"))</f>
        <v/>
      </c>
      <c r="F53" s="24">
        <f>IF(F33&gt;0,"Fav",IF(F33&lt;0,"Unfav","On Plan"))</f>
        <v/>
      </c>
      <c r="G53" s="24">
        <f>IF(G33&gt;0,"Fav",IF(G33&lt;0,"Unfav","On Plan"))</f>
        <v/>
      </c>
      <c r="H53" s="24">
        <f>IF(H33&gt;0,"Fav",IF(H33&lt;0,"Unfav","On Plan"))</f>
        <v/>
      </c>
      <c r="I53" s="24">
        <f>IF(I33&gt;0,"Fav",IF(I33&lt;0,"Unfav","On Plan"))</f>
        <v/>
      </c>
      <c r="J53" s="24">
        <f>IF(J33&gt;0,"Fav",IF(J33&lt;0,"Unfav","On Plan"))</f>
        <v/>
      </c>
      <c r="K53" s="24">
        <f>IF(K33&gt;0,"Fav",IF(K33&lt;0,"Unfav","On Plan"))</f>
        <v/>
      </c>
      <c r="L53" s="24">
        <f>IF(L33&gt;0,"Fav",IF(L33&lt;0,"Unfav","On Plan"))</f>
        <v/>
      </c>
      <c r="M53" s="24">
        <f>IF(M33&gt;0,"Fav",IF(M33&lt;0,"Unfav","On Plan"))</f>
        <v/>
      </c>
      <c r="N53" s="24">
        <f>IF(N33&gt;0,"Fav",IF(N33&lt;0,"Unfav","On Plan"))</f>
        <v/>
      </c>
    </row>
    <row r="54">
      <c r="A54" t="inlineStr">
        <is>
          <t>Operations</t>
        </is>
      </c>
      <c r="B54" s="24">
        <f>IF(B34&gt;0,"Fav",IF(B34&lt;0,"Unfav","On Plan"))</f>
        <v/>
      </c>
      <c r="C54" s="24">
        <f>IF(C34&gt;0,"Fav",IF(C34&lt;0,"Unfav","On Plan"))</f>
        <v/>
      </c>
      <c r="D54" s="24">
        <f>IF(D34&gt;0,"Fav",IF(D34&lt;0,"Unfav","On Plan"))</f>
        <v/>
      </c>
      <c r="E54" s="24">
        <f>IF(E34&gt;0,"Fav",IF(E34&lt;0,"Unfav","On Plan"))</f>
        <v/>
      </c>
      <c r="F54" s="24">
        <f>IF(F34&gt;0,"Fav",IF(F34&lt;0,"Unfav","On Plan"))</f>
        <v/>
      </c>
      <c r="G54" s="24">
        <f>IF(G34&gt;0,"Fav",IF(G34&lt;0,"Unfav","On Plan"))</f>
        <v/>
      </c>
      <c r="H54" s="24">
        <f>IF(H34&gt;0,"Fav",IF(H34&lt;0,"Unfav","On Plan"))</f>
        <v/>
      </c>
      <c r="I54" s="24">
        <f>IF(I34&gt;0,"Fav",IF(I34&lt;0,"Unfav","On Plan"))</f>
        <v/>
      </c>
      <c r="J54" s="24">
        <f>IF(J34&gt;0,"Fav",IF(J34&lt;0,"Unfav","On Plan"))</f>
        <v/>
      </c>
      <c r="K54" s="24">
        <f>IF(K34&gt;0,"Fav",IF(K34&lt;0,"Unfav","On Plan"))</f>
        <v/>
      </c>
      <c r="L54" s="24">
        <f>IF(L34&gt;0,"Fav",IF(L34&lt;0,"Unfav","On Plan"))</f>
        <v/>
      </c>
      <c r="M54" s="24">
        <f>IF(M34&gt;0,"Fav",IF(M34&lt;0,"Unfav","On Plan"))</f>
        <v/>
      </c>
      <c r="N54" s="24">
        <f>IF(N34&gt;0,"Fav",IF(N34&lt;0,"Unfav","On Plan"))</f>
        <v/>
      </c>
    </row>
    <row r="55">
      <c r="A55" t="inlineStr">
        <is>
          <t>People</t>
        </is>
      </c>
      <c r="B55" s="24">
        <f>IF(B35&gt;0,"Fav",IF(B35&lt;0,"Unfav","On Plan"))</f>
        <v/>
      </c>
      <c r="C55" s="24">
        <f>IF(C35&gt;0,"Fav",IF(C35&lt;0,"Unfav","On Plan"))</f>
        <v/>
      </c>
      <c r="D55" s="24">
        <f>IF(D35&gt;0,"Fav",IF(D35&lt;0,"Unfav","On Plan"))</f>
        <v/>
      </c>
      <c r="E55" s="24">
        <f>IF(E35&gt;0,"Fav",IF(E35&lt;0,"Unfav","On Plan"))</f>
        <v/>
      </c>
      <c r="F55" s="24">
        <f>IF(F35&gt;0,"Fav",IF(F35&lt;0,"Unfav","On Plan"))</f>
        <v/>
      </c>
      <c r="G55" s="24">
        <f>IF(G35&gt;0,"Fav",IF(G35&lt;0,"Unfav","On Plan"))</f>
        <v/>
      </c>
      <c r="H55" s="24">
        <f>IF(H35&gt;0,"Fav",IF(H35&lt;0,"Unfav","On Plan"))</f>
        <v/>
      </c>
      <c r="I55" s="24">
        <f>IF(I35&gt;0,"Fav",IF(I35&lt;0,"Unfav","On Plan"))</f>
        <v/>
      </c>
      <c r="J55" s="24">
        <f>IF(J35&gt;0,"Fav",IF(J35&lt;0,"Unfav","On Plan"))</f>
        <v/>
      </c>
      <c r="K55" s="24">
        <f>IF(K35&gt;0,"Fav",IF(K35&lt;0,"Unfav","On Plan"))</f>
        <v/>
      </c>
      <c r="L55" s="24">
        <f>IF(L35&gt;0,"Fav",IF(L35&lt;0,"Unfav","On Plan"))</f>
        <v/>
      </c>
      <c r="M55" s="24">
        <f>IF(M35&gt;0,"Fav",IF(M35&lt;0,"Unfav","On Plan"))</f>
        <v/>
      </c>
      <c r="N55" s="24">
        <f>IF(N35&gt;0,"Fav",IF(N35&lt;0,"Unfav","On Plan"))</f>
        <v/>
      </c>
    </row>
    <row r="56">
      <c r="A56" t="inlineStr">
        <is>
          <t>Technology</t>
        </is>
      </c>
      <c r="B56" s="24">
        <f>IF(B36&gt;0,"Fav",IF(B36&lt;0,"Unfav","On Plan"))</f>
        <v/>
      </c>
      <c r="C56" s="24">
        <f>IF(C36&gt;0,"Fav",IF(C36&lt;0,"Unfav","On Plan"))</f>
        <v/>
      </c>
      <c r="D56" s="24">
        <f>IF(D36&gt;0,"Fav",IF(D36&lt;0,"Unfav","On Plan"))</f>
        <v/>
      </c>
      <c r="E56" s="24">
        <f>IF(E36&gt;0,"Fav",IF(E36&lt;0,"Unfav","On Plan"))</f>
        <v/>
      </c>
      <c r="F56" s="24">
        <f>IF(F36&gt;0,"Fav",IF(F36&lt;0,"Unfav","On Plan"))</f>
        <v/>
      </c>
      <c r="G56" s="24">
        <f>IF(G36&gt;0,"Fav",IF(G36&lt;0,"Unfav","On Plan"))</f>
        <v/>
      </c>
      <c r="H56" s="24">
        <f>IF(H36&gt;0,"Fav",IF(H36&lt;0,"Unfav","On Plan"))</f>
        <v/>
      </c>
      <c r="I56" s="24">
        <f>IF(I36&gt;0,"Fav",IF(I36&lt;0,"Unfav","On Plan"))</f>
        <v/>
      </c>
      <c r="J56" s="24">
        <f>IF(J36&gt;0,"Fav",IF(J36&lt;0,"Unfav","On Plan"))</f>
        <v/>
      </c>
      <c r="K56" s="24">
        <f>IF(K36&gt;0,"Fav",IF(K36&lt;0,"Unfav","On Plan"))</f>
        <v/>
      </c>
      <c r="L56" s="24">
        <f>IF(L36&gt;0,"Fav",IF(L36&lt;0,"Unfav","On Plan"))</f>
        <v/>
      </c>
      <c r="M56" s="24">
        <f>IF(M36&gt;0,"Fav",IF(M36&lt;0,"Unfav","On Plan"))</f>
        <v/>
      </c>
      <c r="N56" s="24">
        <f>IF(N36&gt;0,"Fav",IF(N36&lt;0,"Unfav","On Plan"))</f>
        <v/>
      </c>
    </row>
    <row r="57">
      <c r="A57" t="inlineStr">
        <is>
          <t>Admin</t>
        </is>
      </c>
      <c r="B57" s="24">
        <f>IF(B37&gt;0,"Fav",IF(B37&lt;0,"Unfav","On Plan"))</f>
        <v/>
      </c>
      <c r="C57" s="24">
        <f>IF(C37&gt;0,"Fav",IF(C37&lt;0,"Unfav","On Plan"))</f>
        <v/>
      </c>
      <c r="D57" s="24">
        <f>IF(D37&gt;0,"Fav",IF(D37&lt;0,"Unfav","On Plan"))</f>
        <v/>
      </c>
      <c r="E57" s="24">
        <f>IF(E37&gt;0,"Fav",IF(E37&lt;0,"Unfav","On Plan"))</f>
        <v/>
      </c>
      <c r="F57" s="24">
        <f>IF(F37&gt;0,"Fav",IF(F37&lt;0,"Unfav","On Plan"))</f>
        <v/>
      </c>
      <c r="G57" s="24">
        <f>IF(G37&gt;0,"Fav",IF(G37&lt;0,"Unfav","On Plan"))</f>
        <v/>
      </c>
      <c r="H57" s="24">
        <f>IF(H37&gt;0,"Fav",IF(H37&lt;0,"Unfav","On Plan"))</f>
        <v/>
      </c>
      <c r="I57" s="24">
        <f>IF(I37&gt;0,"Fav",IF(I37&lt;0,"Unfav","On Plan"))</f>
        <v/>
      </c>
      <c r="J57" s="24">
        <f>IF(J37&gt;0,"Fav",IF(J37&lt;0,"Unfav","On Plan"))</f>
        <v/>
      </c>
      <c r="K57" s="24">
        <f>IF(K37&gt;0,"Fav",IF(K37&lt;0,"Unfav","On Plan"))</f>
        <v/>
      </c>
      <c r="L57" s="24">
        <f>IF(L37&gt;0,"Fav",IF(L37&lt;0,"Unfav","On Plan"))</f>
        <v/>
      </c>
      <c r="M57" s="24">
        <f>IF(M37&gt;0,"Fav",IF(M37&lt;0,"Unfav","On Plan"))</f>
        <v/>
      </c>
      <c r="N57" s="24">
        <f>IF(N37&gt;0,"Fav",IF(N37&lt;0,"Unfav","On Plan"))</f>
        <v/>
      </c>
    </row>
    <row r="58">
      <c r="A58" s="13" t="inlineStr">
        <is>
          <t>Total Operating Expenses</t>
        </is>
      </c>
      <c r="B58" s="25">
        <f>IF(B38&gt;0,"Fav",IF(B38&lt;0,"Unfav","On Plan"))</f>
        <v/>
      </c>
      <c r="C58" s="25">
        <f>IF(C38&gt;0,"Fav",IF(C38&lt;0,"Unfav","On Plan"))</f>
        <v/>
      </c>
      <c r="D58" s="25">
        <f>IF(D38&gt;0,"Fav",IF(D38&lt;0,"Unfav","On Plan"))</f>
        <v/>
      </c>
      <c r="E58" s="25">
        <f>IF(E38&gt;0,"Fav",IF(E38&lt;0,"Unfav","On Plan"))</f>
        <v/>
      </c>
      <c r="F58" s="25">
        <f>IF(F38&gt;0,"Fav",IF(F38&lt;0,"Unfav","On Plan"))</f>
        <v/>
      </c>
      <c r="G58" s="25">
        <f>IF(G38&gt;0,"Fav",IF(G38&lt;0,"Unfav","On Plan"))</f>
        <v/>
      </c>
      <c r="H58" s="25">
        <f>IF(H38&gt;0,"Fav",IF(H38&lt;0,"Unfav","On Plan"))</f>
        <v/>
      </c>
      <c r="I58" s="25">
        <f>IF(I38&gt;0,"Fav",IF(I38&lt;0,"Unfav","On Plan"))</f>
        <v/>
      </c>
      <c r="J58" s="25">
        <f>IF(J38&gt;0,"Fav",IF(J38&lt;0,"Unfav","On Plan"))</f>
        <v/>
      </c>
      <c r="K58" s="25">
        <f>IF(K38&gt;0,"Fav",IF(K38&lt;0,"Unfav","On Plan"))</f>
        <v/>
      </c>
      <c r="L58" s="25">
        <f>IF(L38&gt;0,"Fav",IF(L38&lt;0,"Unfav","On Plan"))</f>
        <v/>
      </c>
      <c r="M58" s="25">
        <f>IF(M38&gt;0,"Fav",IF(M38&lt;0,"Unfav","On Plan"))</f>
        <v/>
      </c>
      <c r="N58" s="25">
        <f>IF(N38&gt;0,"Fav",IF(N38&lt;0,"Unfav","On Plan"))</f>
        <v/>
      </c>
    </row>
    <row r="59">
      <c r="A59" s="15" t="inlineStr">
        <is>
          <t>EBITDA</t>
        </is>
      </c>
      <c r="B59" s="26">
        <f>IF(B39&gt;0,"Fav",IF(B39&lt;0,"Unfav","On Plan"))</f>
        <v/>
      </c>
      <c r="C59" s="26">
        <f>IF(C39&gt;0,"Fav",IF(C39&lt;0,"Unfav","On Plan"))</f>
        <v/>
      </c>
      <c r="D59" s="26">
        <f>IF(D39&gt;0,"Fav",IF(D39&lt;0,"Unfav","On Plan"))</f>
        <v/>
      </c>
      <c r="E59" s="26">
        <f>IF(E39&gt;0,"Fav",IF(E39&lt;0,"Unfav","On Plan"))</f>
        <v/>
      </c>
      <c r="F59" s="26">
        <f>IF(F39&gt;0,"Fav",IF(F39&lt;0,"Unfav","On Plan"))</f>
        <v/>
      </c>
      <c r="G59" s="26">
        <f>IF(G39&gt;0,"Fav",IF(G39&lt;0,"Unfav","On Plan"))</f>
        <v/>
      </c>
      <c r="H59" s="26">
        <f>IF(H39&gt;0,"Fav",IF(H39&lt;0,"Unfav","On Plan"))</f>
        <v/>
      </c>
      <c r="I59" s="26">
        <f>IF(I39&gt;0,"Fav",IF(I39&lt;0,"Unfav","On Plan"))</f>
        <v/>
      </c>
      <c r="J59" s="26">
        <f>IF(J39&gt;0,"Fav",IF(J39&lt;0,"Unfav","On Plan"))</f>
        <v/>
      </c>
      <c r="K59" s="26">
        <f>IF(K39&gt;0,"Fav",IF(K39&lt;0,"Unfav","On Plan"))</f>
        <v/>
      </c>
      <c r="L59" s="26">
        <f>IF(L39&gt;0,"Fav",IF(L39&lt;0,"Unfav","On Plan"))</f>
        <v/>
      </c>
      <c r="M59" s="26">
        <f>IF(M39&gt;0,"Fav",IF(M39&lt;0,"Unfav","On Plan"))</f>
        <v/>
      </c>
      <c r="N59" s="26">
        <f>IF(N39&gt;0,"Fav",IF(N39&lt;0,"Unfav","On Plan"))</f>
        <v/>
      </c>
    </row>
    <row r="60">
      <c r="A60" s="17" t="inlineStr">
        <is>
          <t>EBITDA Margin</t>
        </is>
      </c>
      <c r="B60" s="27">
        <f>IF(B40&gt;0,"Fav",IF(B40&lt;0,"Unfav","On Plan"))</f>
        <v/>
      </c>
      <c r="C60" s="27">
        <f>IF(C40&gt;0,"Fav",IF(C40&lt;0,"Unfav","On Plan"))</f>
        <v/>
      </c>
      <c r="D60" s="27">
        <f>IF(D40&gt;0,"Fav",IF(D40&lt;0,"Unfav","On Plan"))</f>
        <v/>
      </c>
      <c r="E60" s="27">
        <f>IF(E40&gt;0,"Fav",IF(E40&lt;0,"Unfav","On Plan"))</f>
        <v/>
      </c>
      <c r="F60" s="27">
        <f>IF(F40&gt;0,"Fav",IF(F40&lt;0,"Unfav","On Plan"))</f>
        <v/>
      </c>
      <c r="G60" s="27">
        <f>IF(G40&gt;0,"Fav",IF(G40&lt;0,"Unfav","On Plan"))</f>
        <v/>
      </c>
      <c r="H60" s="27">
        <f>IF(H40&gt;0,"Fav",IF(H40&lt;0,"Unfav","On Plan"))</f>
        <v/>
      </c>
      <c r="I60" s="27">
        <f>IF(I40&gt;0,"Fav",IF(I40&lt;0,"Unfav","On Plan"))</f>
        <v/>
      </c>
      <c r="J60" s="27">
        <f>IF(J40&gt;0,"Fav",IF(J40&lt;0,"Unfav","On Plan"))</f>
        <v/>
      </c>
      <c r="K60" s="27">
        <f>IF(K40&gt;0,"Fav",IF(K40&lt;0,"Unfav","On Plan"))</f>
        <v/>
      </c>
      <c r="L60" s="27">
        <f>IF(L40&gt;0,"Fav",IF(L40&lt;0,"Unfav","On Plan"))</f>
        <v/>
      </c>
      <c r="M60" s="27">
        <f>IF(M40&gt;0,"Fav",IF(M40&lt;0,"Unfav","On Plan"))</f>
        <v/>
      </c>
      <c r="N60" s="27">
        <f>IF(N40&gt;0,"Fav",IF(N40&lt;0,"Unfav","On Plan"))</f>
        <v/>
      </c>
    </row>
  </sheetData>
  <mergeCells count="4">
    <mergeCell ref="A42:N42"/>
    <mergeCell ref="A2:N2"/>
    <mergeCell ref="A22:N22"/>
    <mergeCell ref="A1:N1"/>
  </mergeCells>
  <conditionalFormatting sqref="B4:N20">
    <cfRule type="cellIs" priority="1" operator="greaterThan" dxfId="0">
      <formula>0</formula>
    </cfRule>
    <cfRule type="cellIs" priority="2" operator="lessThan" dxfId="1">
      <formula>0</formula>
    </cfRule>
  </conditionalFormatting>
  <conditionalFormatting sqref="B24:N40">
    <cfRule type="cellIs" priority="3" operator="greaterThan" dxfId="0">
      <formula>0</formula>
    </cfRule>
    <cfRule type="cellIs" priority="4" operator="lessThan" dxfId="1">
      <formula>0</formula>
    </cfRule>
  </conditionalFormatting>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35"/>
  <sheetViews>
    <sheetView workbookViewId="0">
      <pane ySplit="3" topLeftCell="A4" activePane="bottomLeft" state="frozen"/>
      <selection pane="bottomLeft" activeCell="A1" sqref="A1"/>
    </sheetView>
  </sheetViews>
  <sheetFormatPr baseColWidth="8" defaultRowHeight="15"/>
  <cols>
    <col width="34" customWidth="1" min="1" max="1"/>
    <col width="17" customWidth="1" min="2" max="2"/>
    <col width="17" customWidth="1" min="3" max="3"/>
    <col width="17" customWidth="1" min="4" max="4"/>
    <col width="12" customWidth="1" min="5" max="5"/>
    <col width="3" customWidth="1" min="6" max="6"/>
  </cols>
  <sheetData>
    <row r="1">
      <c r="A1" s="1" t="inlineStr">
        <is>
          <t>Nova Retail Pvt Ltd - FY 2025-26 Budget vs Actual | Executive Dashboard</t>
        </is>
      </c>
    </row>
    <row r="2">
      <c r="A2" s="5" t="inlineStr">
        <is>
          <t>All figures in Rs  |  Variance convention: Revenue = Actual - Budget, Expense = Budget - Actual (positive = favorable)  |  Source: Budget, Actuals &amp; Variance Analysis sheets</t>
        </is>
      </c>
    </row>
    <row r="3"/>
    <row r="4">
      <c r="A4" s="6" t="inlineStr">
        <is>
          <t>KPI</t>
        </is>
      </c>
      <c r="B4" s="7" t="inlineStr">
        <is>
          <t>Budget</t>
        </is>
      </c>
      <c r="C4" s="7" t="inlineStr">
        <is>
          <t>Actual</t>
        </is>
      </c>
      <c r="D4" s="7" t="inlineStr">
        <is>
          <t>Variance</t>
        </is>
      </c>
      <c r="E4" s="7" t="inlineStr">
        <is>
          <t>Var %</t>
        </is>
      </c>
    </row>
    <row r="5">
      <c r="A5" t="inlineStr">
        <is>
          <t>FY Revenue</t>
        </is>
      </c>
      <c r="B5" s="10">
        <f>Budget!N8</f>
        <v/>
      </c>
      <c r="C5" s="10">
        <f>Actuals!N8</f>
        <v/>
      </c>
      <c r="D5" s="19">
        <f>Actuals!N8-Budget!N8</f>
        <v/>
      </c>
      <c r="E5" s="12">
        <f>(Actuals!N8-Budget!N8)/Budget!N8</f>
        <v/>
      </c>
    </row>
    <row r="6">
      <c r="A6" t="inlineStr">
        <is>
          <t>FY Gross Profit</t>
        </is>
      </c>
      <c r="B6" s="10">
        <f>Budget!N10</f>
        <v/>
      </c>
      <c r="C6" s="10">
        <f>Actuals!N10</f>
        <v/>
      </c>
      <c r="D6" s="19">
        <f>Actuals!N10-Budget!N10</f>
        <v/>
      </c>
      <c r="E6" s="12">
        <f>(Actuals!N10-Budget!N10)/Budget!N10</f>
        <v/>
      </c>
    </row>
    <row r="7">
      <c r="A7" t="inlineStr">
        <is>
          <t>FY Operating Expenses</t>
        </is>
      </c>
      <c r="B7" s="10">
        <f>Budget!N18</f>
        <v/>
      </c>
      <c r="C7" s="10">
        <f>Actuals!N18</f>
        <v/>
      </c>
      <c r="D7" s="19">
        <f>Budget!N18-Actuals!N18</f>
        <v/>
      </c>
      <c r="E7" s="12">
        <f>(Budget!N18-Actuals!N18)/Budget!N18</f>
        <v/>
      </c>
    </row>
    <row r="8">
      <c r="A8" s="28" t="inlineStr">
        <is>
          <t>FY EBITDA</t>
        </is>
      </c>
      <c r="B8" s="10">
        <f>Budget!N19</f>
        <v/>
      </c>
      <c r="C8" s="10">
        <f>Actuals!N19</f>
        <v/>
      </c>
      <c r="D8" s="19">
        <f>Actuals!N19-Budget!N19</f>
        <v/>
      </c>
      <c r="E8" s="12">
        <f>(Actuals!N19-Budget!N19)/Budget!N19</f>
        <v/>
      </c>
    </row>
    <row r="9">
      <c r="A9" s="28" t="inlineStr">
        <is>
          <t>FY EBITDA Margin</t>
        </is>
      </c>
      <c r="B9" s="12">
        <f>Budget!N20</f>
        <v/>
      </c>
      <c r="C9" s="12">
        <f>Actuals!N20</f>
        <v/>
      </c>
      <c r="D9" s="12">
        <f>Actuals!N20-Budget!N20</f>
        <v/>
      </c>
    </row>
    <row r="10">
      <c r="A10" t="inlineStr">
        <is>
          <t>FY Marketing Spend</t>
        </is>
      </c>
      <c r="B10" s="10">
        <f>Budget!N13</f>
        <v/>
      </c>
      <c r="C10" s="10">
        <f>Actuals!N13</f>
        <v/>
      </c>
      <c r="D10" s="19">
        <f>Budget!N13-Actuals!N13</f>
        <v/>
      </c>
      <c r="E10" s="12">
        <f>(Budget!N13-Actuals!N13)/Budget!N13</f>
        <v/>
      </c>
    </row>
    <row r="11">
      <c r="A11" t="inlineStr">
        <is>
          <t>FY Online / D2C Revenue</t>
        </is>
      </c>
      <c r="B11" s="10">
        <f>Budget!N6</f>
        <v/>
      </c>
      <c r="C11" s="10">
        <f>Actuals!N6</f>
        <v/>
      </c>
      <c r="D11" s="19">
        <f>Actuals!N6-Budget!N6</f>
        <v/>
      </c>
      <c r="E11" s="12">
        <f>(Actuals!N6-Budget!N6)/Budget!N6</f>
        <v/>
      </c>
    </row>
    <row r="12"/>
    <row r="13">
      <c r="A13" s="8" t="inlineStr">
        <is>
          <t>MONTHLY REVENUE - BUDGET vs ACTUAL (Rs)</t>
        </is>
      </c>
    </row>
    <row r="14">
      <c r="A14" s="6" t="inlineStr">
        <is>
          <t>Month</t>
        </is>
      </c>
      <c r="B14" s="7" t="inlineStr">
        <is>
          <t>Budget</t>
        </is>
      </c>
      <c r="C14" s="7" t="inlineStr">
        <is>
          <t>Actual</t>
        </is>
      </c>
    </row>
    <row r="15">
      <c r="A15" t="inlineStr">
        <is>
          <t>Apr-25</t>
        </is>
      </c>
      <c r="B15" s="10">
        <f>Budget!B8</f>
        <v/>
      </c>
      <c r="C15" s="10">
        <f>Actuals!B8</f>
        <v/>
      </c>
    </row>
    <row r="16">
      <c r="A16" t="inlineStr">
        <is>
          <t>May-25</t>
        </is>
      </c>
      <c r="B16" s="10">
        <f>Budget!C8</f>
        <v/>
      </c>
      <c r="C16" s="10">
        <f>Actuals!C8</f>
        <v/>
      </c>
    </row>
    <row r="17">
      <c r="A17" t="inlineStr">
        <is>
          <t>Jun-25</t>
        </is>
      </c>
      <c r="B17" s="10">
        <f>Budget!D8</f>
        <v/>
      </c>
      <c r="C17" s="10">
        <f>Actuals!D8</f>
        <v/>
      </c>
    </row>
    <row r="18">
      <c r="A18" t="inlineStr">
        <is>
          <t>Jul-25</t>
        </is>
      </c>
      <c r="B18" s="10">
        <f>Budget!E8</f>
        <v/>
      </c>
      <c r="C18" s="10">
        <f>Actuals!E8</f>
        <v/>
      </c>
    </row>
    <row r="19">
      <c r="A19" t="inlineStr">
        <is>
          <t>Aug-25</t>
        </is>
      </c>
      <c r="B19" s="10">
        <f>Budget!F8</f>
        <v/>
      </c>
      <c r="C19" s="10">
        <f>Actuals!F8</f>
        <v/>
      </c>
    </row>
    <row r="20">
      <c r="A20" t="inlineStr">
        <is>
          <t>Sep-25</t>
        </is>
      </c>
      <c r="B20" s="10">
        <f>Budget!G8</f>
        <v/>
      </c>
      <c r="C20" s="10">
        <f>Actuals!G8</f>
        <v/>
      </c>
    </row>
    <row r="21">
      <c r="A21" t="inlineStr">
        <is>
          <t>Oct-25</t>
        </is>
      </c>
      <c r="B21" s="10">
        <f>Budget!H8</f>
        <v/>
      </c>
      <c r="C21" s="10">
        <f>Actuals!H8</f>
        <v/>
      </c>
    </row>
    <row r="22">
      <c r="A22" t="inlineStr">
        <is>
          <t>Nov-25</t>
        </is>
      </c>
      <c r="B22" s="10">
        <f>Budget!I8</f>
        <v/>
      </c>
      <c r="C22" s="10">
        <f>Actuals!I8</f>
        <v/>
      </c>
    </row>
    <row r="23">
      <c r="A23" t="inlineStr">
        <is>
          <t>Dec-25</t>
        </is>
      </c>
      <c r="B23" s="10">
        <f>Budget!J8</f>
        <v/>
      </c>
      <c r="C23" s="10">
        <f>Actuals!J8</f>
        <v/>
      </c>
    </row>
    <row r="24">
      <c r="A24" t="inlineStr">
        <is>
          <t>Jan-26</t>
        </is>
      </c>
      <c r="B24" s="10">
        <f>Budget!K8</f>
        <v/>
      </c>
      <c r="C24" s="10">
        <f>Actuals!K8</f>
        <v/>
      </c>
    </row>
    <row r="25">
      <c r="A25" t="inlineStr">
        <is>
          <t>Feb-26</t>
        </is>
      </c>
      <c r="B25" s="10">
        <f>Budget!L8</f>
        <v/>
      </c>
      <c r="C25" s="10">
        <f>Actuals!L8</f>
        <v/>
      </c>
    </row>
    <row r="26">
      <c r="A26" t="inlineStr">
        <is>
          <t>Mar-26</t>
        </is>
      </c>
      <c r="B26" s="10">
        <f>Budget!M8</f>
        <v/>
      </c>
      <c r="C26" s="10">
        <f>Actuals!M8</f>
        <v/>
      </c>
    </row>
    <row r="27"/>
    <row r="28">
      <c r="A28" s="8" t="inlineStr">
        <is>
          <t>FY OPEX VARIANCE BY DEPARTMENT (Rs, positive = favorable)</t>
        </is>
      </c>
    </row>
    <row r="29">
      <c r="A29" s="6" t="inlineStr">
        <is>
          <t>Department</t>
        </is>
      </c>
      <c r="B29" s="7" t="inlineStr">
        <is>
          <t>Variance</t>
        </is>
      </c>
    </row>
    <row r="30">
      <c r="A30" t="inlineStr">
        <is>
          <t>Sales</t>
        </is>
      </c>
      <c r="B30" s="19">
        <f>'Variance Analysis'!N12</f>
        <v/>
      </c>
    </row>
    <row r="31">
      <c r="A31" t="inlineStr">
        <is>
          <t>Marketing</t>
        </is>
      </c>
      <c r="B31" s="19">
        <f>'Variance Analysis'!N13</f>
        <v/>
      </c>
    </row>
    <row r="32">
      <c r="A32" t="inlineStr">
        <is>
          <t>Operations</t>
        </is>
      </c>
      <c r="B32" s="19">
        <f>'Variance Analysis'!N14</f>
        <v/>
      </c>
    </row>
    <row r="33">
      <c r="A33" t="inlineStr">
        <is>
          <t>People</t>
        </is>
      </c>
      <c r="B33" s="19">
        <f>'Variance Analysis'!N15</f>
        <v/>
      </c>
    </row>
    <row r="34">
      <c r="A34" t="inlineStr">
        <is>
          <t>Technology</t>
        </is>
      </c>
      <c r="B34" s="19">
        <f>'Variance Analysis'!N16</f>
        <v/>
      </c>
    </row>
    <row r="35">
      <c r="A35" t="inlineStr">
        <is>
          <t>Admin</t>
        </is>
      </c>
      <c r="B35" s="19">
        <f>'Variance Analysis'!N17</f>
        <v/>
      </c>
    </row>
  </sheetData>
  <mergeCells count="4">
    <mergeCell ref="A28:C28"/>
    <mergeCell ref="A2:F2"/>
    <mergeCell ref="A13:C13"/>
    <mergeCell ref="A1:F1"/>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2026-09-25T19:39:03Z</dcterms:created>
  <dcterms:modified xsi:type="dcterms:W3CDTF">2026-09-25T19:39:03Z</dcterms:modified>
</cp:coreProperties>
</file>